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285" windowWidth="20745" windowHeight="16440" activeTab="0"/>
  </bookViews>
  <sheets>
    <sheet name="Vetafscheider berekening" sheetId="1" r:id="rId1"/>
    <sheet name="ws_Combo_All" sheetId="2" state="hidden" r:id="rId2"/>
  </sheets>
  <definedNames>
    <definedName name="nr_Combo_All">'ws_Combo_All'!$A$2:$B$8</definedName>
    <definedName name="nr_Fd">'ws_Combo_All'!$A$4:$A$5</definedName>
    <definedName name="nr_Fr">'ws_Combo_All'!$A$6:$A$8</definedName>
    <definedName name="nr_Ft">'ws_Combo_All'!$A$2:$A$3</definedName>
    <definedName name="Toestellen">'Vetafscheider berekening'!$F$16:$K$37</definedName>
    <definedName name="Type">'ws_Combo_All'!$G$5:$H$13</definedName>
  </definedNames>
  <calcPr fullCalcOnLoad="1"/>
</workbook>
</file>

<file path=xl/sharedStrings.xml><?xml version="1.0" encoding="utf-8"?>
<sst xmlns="http://schemas.openxmlformats.org/spreadsheetml/2006/main" count="105" uniqueCount="98">
  <si>
    <t>Regel</t>
  </si>
  <si>
    <t>Veld</t>
  </si>
  <si>
    <t>ComboWaarde</t>
  </si>
  <si>
    <t>Waarde</t>
  </si>
  <si>
    <t>Ft</t>
  </si>
  <si>
    <t>Afvalwater &lt;60°C = 1,00</t>
  </si>
  <si>
    <t>Afvalwater &gt;60°C = 1,30</t>
  </si>
  <si>
    <t>Fd</t>
  </si>
  <si>
    <t xml:space="preserve"> Afvalwater &lt;0,94 kg/m³ = 1,00</t>
  </si>
  <si>
    <t xml:space="preserve"> Afvalwater &gt;0,94 kg/m³ = 1,50</t>
  </si>
  <si>
    <t>Fr</t>
  </si>
  <si>
    <t>Geen = 1,00</t>
  </si>
  <si>
    <t>Regelmatig tot vaak = 1,30</t>
  </si>
  <si>
    <t>Speciaal (b.v. ziekenhuis) = 1,50</t>
  </si>
  <si>
    <t>VETAFSCHEIDERS.NL</t>
  </si>
  <si>
    <t>Projectnummer:</t>
  </si>
  <si>
    <t>Klant:</t>
  </si>
  <si>
    <t>Kontaktpersoon:</t>
  </si>
  <si>
    <t>Adres:</t>
  </si>
  <si>
    <t>Telefoon:</t>
  </si>
  <si>
    <t>In dit vak staat welke vetafscheider u nodig heeft.</t>
  </si>
  <si>
    <t>Email:</t>
  </si>
  <si>
    <t>Keukenapparatuur</t>
  </si>
  <si>
    <t>Q</t>
  </si>
  <si>
    <t>Aantal (Z)</t>
  </si>
  <si>
    <t>kookketel aansluiting 1"</t>
  </si>
  <si>
    <t>kookketel aansluiting 2"</t>
  </si>
  <si>
    <t>kookketel aansluiting DN 75</t>
  </si>
  <si>
    <t>kookketel aansluiting DN 100</t>
  </si>
  <si>
    <t>Spoelbak met syphon 40 mm</t>
  </si>
  <si>
    <t>spoelbak zonder syphon 40 mm</t>
  </si>
  <si>
    <t>Spoelbak met syphon 50 mm</t>
  </si>
  <si>
    <t>spoelbak zonder syphon 50 mm</t>
  </si>
  <si>
    <t>Kantelbare braadslee</t>
  </si>
  <si>
    <t>Vaste braadslee</t>
  </si>
  <si>
    <t>Tappunt losse kraan (15 mm)</t>
  </si>
  <si>
    <t>Tappunt losse kraan (20 mm)</t>
  </si>
  <si>
    <t>Tappunt losse kraan (25 mm)</t>
  </si>
  <si>
    <t>Tappunt losse kraan (40 mm)</t>
  </si>
  <si>
    <t xml:space="preserve">            </t>
  </si>
  <si>
    <t>Berekening:</t>
  </si>
  <si>
    <t xml:space="preserve">Qs = </t>
  </si>
  <si>
    <t>Keukenapparatuur subtotaal</t>
  </si>
  <si>
    <t>Selecteer Factor uit keuzelijst</t>
  </si>
  <si>
    <t xml:space="preserve">Ft = </t>
  </si>
  <si>
    <t>Temperatuur - Afvalwater</t>
  </si>
  <si>
    <t xml:space="preserve">Fd = </t>
  </si>
  <si>
    <t>Dichtheid - Afvalwater</t>
  </si>
  <si>
    <t xml:space="preserve">Fr = </t>
  </si>
  <si>
    <t>Reiniginsmiddelen</t>
  </si>
  <si>
    <t>Doorstroomcapaciteit in liter/per seconde = Qs x Ft x Fd x Fr</t>
  </si>
  <si>
    <t>Type afscheider</t>
  </si>
  <si>
    <t>Oppervl</t>
  </si>
  <si>
    <t>Cap</t>
  </si>
  <si>
    <t>Type</t>
  </si>
  <si>
    <t>In/uitlaat</t>
  </si>
  <si>
    <t>M2</t>
  </si>
  <si>
    <t>l/s</t>
  </si>
  <si>
    <t>DN</t>
  </si>
  <si>
    <t>VA 0,5</t>
  </si>
  <si>
    <t>VA 1</t>
  </si>
  <si>
    <t>VA 2</t>
  </si>
  <si>
    <t>VA 4</t>
  </si>
  <si>
    <t>VA 7</t>
  </si>
  <si>
    <t>VA 10</t>
  </si>
  <si>
    <t>VA 15</t>
  </si>
  <si>
    <t>VA 20</t>
  </si>
  <si>
    <t>VA 25</t>
  </si>
  <si>
    <t>In deze vakken uw gegevens ingeven / selecteren.</t>
  </si>
  <si>
    <t>Q x N x Z</t>
  </si>
  <si>
    <t>In deze vakken staan uw geselecteerde waarden.</t>
  </si>
  <si>
    <t>Volumestroom: (Q)</t>
  </si>
  <si>
    <t>Gelijktijdigheidsfactor: (N)</t>
  </si>
  <si>
    <t xml:space="preserve"> Subtotaal (Qs)</t>
  </si>
  <si>
    <t xml:space="preserve"> Qs </t>
  </si>
  <si>
    <t xml:space="preserve"> Ft</t>
  </si>
  <si>
    <t xml:space="preserve"> Fd</t>
  </si>
  <si>
    <t xml:space="preserve"> Fr</t>
  </si>
  <si>
    <t xml:space="preserve"> Liter/per seconde</t>
  </si>
  <si>
    <t xml:space="preserve"> Benodigd Type</t>
  </si>
  <si>
    <t>Vaatwasmachine *</t>
  </si>
  <si>
    <t>Hogedrukreiniger *</t>
  </si>
  <si>
    <t>Schrapmachine *</t>
  </si>
  <si>
    <t>Groentewasmachine *</t>
  </si>
  <si>
    <t>* Volg waarde van  leverancier indien die hogere waarden specificeert</t>
  </si>
  <si>
    <t>Datum</t>
  </si>
  <si>
    <t>Meidoornlaan 18</t>
  </si>
  <si>
    <t>2267 BC, Voorburg</t>
  </si>
  <si>
    <t>T: 085-400-2020</t>
  </si>
  <si>
    <t>E: info@vetafscheiders.nl</t>
  </si>
  <si>
    <t>: 6876 7404</t>
  </si>
  <si>
    <t>: NL77 INGB 0005 5044 51</t>
  </si>
  <si>
    <t xml:space="preserve">IBAN </t>
  </si>
  <si>
    <t>: NL1205.96.829.B03</t>
  </si>
  <si>
    <t xml:space="preserve">BTW </t>
  </si>
  <si>
    <t xml:space="preserve">KvK  </t>
  </si>
  <si>
    <t>I:  www.vetafscheiders.nl</t>
  </si>
  <si>
    <r>
      <t xml:space="preserve">Type bepaling van een vetafscheider </t>
    </r>
    <r>
      <rPr>
        <sz val="10"/>
        <rFont val="Arial"/>
        <family val="2"/>
      </rPr>
      <t>(</t>
    </r>
    <r>
      <rPr>
        <sz val="11"/>
        <rFont val="Arial"/>
        <family val="2"/>
      </rPr>
      <t>Berekening volgens NEN-EN 1825-1en2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</si>
</sst>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0.000"/>
    <numFmt numFmtId="174" formatCode="0.0"/>
  </numFmts>
  <fonts count="61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1"/>
      <color indexed="15"/>
      <name val="Arial Black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1"/>
      <color rgb="FF0070C0"/>
      <name val="Arial Black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7" fillId="20" borderId="0" xfId="0" applyFont="1" applyFill="1" applyAlignment="1">
      <alignment horizontal="center"/>
    </xf>
    <xf numFmtId="0" fontId="57" fillId="20" borderId="0" xfId="0" applyFont="1" applyFill="1" applyAlignment="1">
      <alignment horizontal="left"/>
    </xf>
    <xf numFmtId="4" fontId="57" fillId="2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7" fillId="0" borderId="0" xfId="0" applyFont="1" applyBorder="1" applyAlignment="1">
      <alignment/>
    </xf>
    <xf numFmtId="0" fontId="0" fillId="33" borderId="12" xfId="0" applyFill="1" applyBorder="1" applyAlignment="1">
      <alignment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34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7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20" xfId="0" applyBorder="1" applyAlignment="1">
      <alignment/>
    </xf>
    <xf numFmtId="0" fontId="11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1" fillId="37" borderId="12" xfId="0" applyFont="1" applyFill="1" applyBorder="1" applyAlignment="1">
      <alignment vertical="center"/>
    </xf>
    <xf numFmtId="2" fontId="11" fillId="37" borderId="12" xfId="0" applyNumberFormat="1" applyFont="1" applyFill="1" applyBorder="1" applyAlignment="1">
      <alignment vertical="center"/>
    </xf>
    <xf numFmtId="2" fontId="11" fillId="37" borderId="25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11" fillId="37" borderId="16" xfId="0" applyFont="1" applyFill="1" applyBorder="1" applyAlignment="1">
      <alignment/>
    </xf>
    <xf numFmtId="0" fontId="11" fillId="37" borderId="12" xfId="0" applyFont="1" applyFill="1" applyBorder="1" applyAlignment="1">
      <alignment horizontal="center"/>
    </xf>
    <xf numFmtId="4" fontId="58" fillId="0" borderId="0" xfId="0" applyNumberFormat="1" applyFont="1" applyBorder="1" applyAlignment="1">
      <alignment horizontal="left" vertical="center"/>
    </xf>
    <xf numFmtId="0" fontId="11" fillId="37" borderId="26" xfId="0" applyFont="1" applyFill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173" fontId="4" fillId="0" borderId="28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73" fontId="13" fillId="0" borderId="29" xfId="0" applyNumberFormat="1" applyFont="1" applyBorder="1" applyAlignment="1">
      <alignment horizontal="center"/>
    </xf>
    <xf numFmtId="174" fontId="13" fillId="0" borderId="13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2" fontId="4" fillId="0" borderId="34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36" borderId="36" xfId="0" applyFont="1" applyFill="1" applyBorder="1" applyAlignment="1">
      <alignment horizont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5" xfId="0" applyFont="1" applyBorder="1" applyAlignment="1">
      <alignment vertical="center"/>
    </xf>
    <xf numFmtId="2" fontId="4" fillId="0" borderId="18" xfId="0" applyNumberFormat="1" applyFont="1" applyBorder="1" applyAlignment="1">
      <alignment horizontal="center"/>
    </xf>
    <xf numFmtId="0" fontId="4" fillId="0" borderId="35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1" fillId="37" borderId="26" xfId="0" applyFont="1" applyFill="1" applyBorder="1" applyAlignment="1">
      <alignment/>
    </xf>
    <xf numFmtId="0" fontId="4" fillId="0" borderId="34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11" fillId="0" borderId="0" xfId="0" applyFont="1" applyBorder="1" applyAlignment="1">
      <alignment/>
    </xf>
    <xf numFmtId="0" fontId="11" fillId="37" borderId="18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7" fillId="38" borderId="0" xfId="0" applyFont="1" applyFill="1" applyBorder="1" applyAlignment="1">
      <alignment/>
    </xf>
    <xf numFmtId="0" fontId="3" fillId="37" borderId="41" xfId="0" applyFont="1" applyFill="1" applyBorder="1" applyAlignment="1">
      <alignment horizontal="left"/>
    </xf>
    <xf numFmtId="0" fontId="3" fillId="0" borderId="20" xfId="0" applyFont="1" applyBorder="1" applyAlignment="1">
      <alignment horizontal="left"/>
    </xf>
    <xf numFmtId="2" fontId="11" fillId="34" borderId="25" xfId="0" applyNumberFormat="1" applyFont="1" applyFill="1" applyBorder="1" applyAlignment="1">
      <alignment horizontal="right"/>
    </xf>
    <xf numFmtId="0" fontId="11" fillId="37" borderId="27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2" fontId="11" fillId="37" borderId="42" xfId="0" applyNumberFormat="1" applyFont="1" applyFill="1" applyBorder="1" applyAlignment="1">
      <alignment horizontal="right"/>
    </xf>
    <xf numFmtId="2" fontId="16" fillId="35" borderId="43" xfId="0" applyNumberFormat="1" applyFont="1" applyFill="1" applyBorder="1" applyAlignment="1">
      <alignment horizontal="right" vertical="center"/>
    </xf>
    <xf numFmtId="0" fontId="16" fillId="35" borderId="44" xfId="0" applyFont="1" applyFill="1" applyBorder="1" applyAlignment="1">
      <alignment horizontal="left" vertical="center"/>
    </xf>
    <xf numFmtId="2" fontId="4" fillId="0" borderId="45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49" fontId="0" fillId="0" borderId="15" xfId="0" applyNumberFormat="1" applyFont="1" applyFill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 quotePrefix="1">
      <alignment horizontal="left" vertical="center"/>
    </xf>
    <xf numFmtId="0" fontId="14" fillId="0" borderId="16" xfId="52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/>
    </xf>
    <xf numFmtId="0" fontId="0" fillId="39" borderId="38" xfId="0" applyFill="1" applyBorder="1" applyAlignment="1">
      <alignment/>
    </xf>
    <xf numFmtId="0" fontId="4" fillId="39" borderId="13" xfId="0" applyFont="1" applyFill="1" applyBorder="1" applyAlignment="1">
      <alignment/>
    </xf>
    <xf numFmtId="0" fontId="11" fillId="39" borderId="13" xfId="0" applyFont="1" applyFill="1" applyBorder="1" applyAlignment="1">
      <alignment/>
    </xf>
    <xf numFmtId="0" fontId="0" fillId="39" borderId="13" xfId="0" applyFill="1" applyBorder="1" applyAlignment="1">
      <alignment/>
    </xf>
    <xf numFmtId="0" fontId="4" fillId="39" borderId="14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right"/>
    </xf>
    <xf numFmtId="0" fontId="11" fillId="36" borderId="44" xfId="0" applyFont="1" applyFill="1" applyBorder="1" applyAlignment="1">
      <alignment horizontal="center"/>
    </xf>
    <xf numFmtId="0" fontId="11" fillId="36" borderId="47" xfId="0" applyFont="1" applyFill="1" applyBorder="1" applyAlignment="1">
      <alignment horizontal="center"/>
    </xf>
    <xf numFmtId="0" fontId="11" fillId="36" borderId="48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37" borderId="49" xfId="0" applyFont="1" applyFill="1" applyBorder="1" applyAlignment="1">
      <alignment horizontal="center"/>
    </xf>
    <xf numFmtId="0" fontId="11" fillId="37" borderId="50" xfId="0" applyFont="1" applyFill="1" applyBorder="1" applyAlignment="1">
      <alignment horizontal="center"/>
    </xf>
    <xf numFmtId="0" fontId="11" fillId="37" borderId="51" xfId="0" applyFont="1" applyFill="1" applyBorder="1" applyAlignment="1">
      <alignment horizontal="center"/>
    </xf>
    <xf numFmtId="0" fontId="11" fillId="36" borderId="27" xfId="0" applyFont="1" applyFill="1" applyBorder="1" applyAlignment="1">
      <alignment horizontal="center"/>
    </xf>
    <xf numFmtId="0" fontId="11" fillId="36" borderId="16" xfId="0" applyFont="1" applyFill="1" applyBorder="1" applyAlignment="1">
      <alignment horizontal="center"/>
    </xf>
    <xf numFmtId="0" fontId="11" fillId="36" borderId="17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37" borderId="49" xfId="0" applyFont="1" applyFill="1" applyBorder="1" applyAlignment="1">
      <alignment horizontal="center"/>
    </xf>
    <xf numFmtId="0" fontId="11" fillId="37" borderId="50" xfId="0" applyFont="1" applyFill="1" applyBorder="1" applyAlignment="1">
      <alignment horizontal="center"/>
    </xf>
    <xf numFmtId="0" fontId="11" fillId="37" borderId="5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12</xdr:col>
      <xdr:colOff>314325</xdr:colOff>
      <xdr:row>2</xdr:row>
      <xdr:rowOff>38100</xdr:rowOff>
    </xdr:to>
    <xdr:grpSp>
      <xdr:nvGrpSpPr>
        <xdr:cNvPr id="1" name="Group 2716"/>
        <xdr:cNvGrpSpPr>
          <a:grpSpLocks/>
        </xdr:cNvGrpSpPr>
      </xdr:nvGrpSpPr>
      <xdr:grpSpPr>
        <a:xfrm>
          <a:off x="3086100" y="314325"/>
          <a:ext cx="2352675" cy="990600"/>
          <a:chOff x="0" y="0"/>
          <a:chExt cx="2396215" cy="1064586"/>
        </a:xfrm>
        <a:solidFill>
          <a:srgbClr val="FFFFFF"/>
        </a:solidFill>
      </xdr:grpSpPr>
      <xdr:sp>
        <xdr:nvSpPr>
          <xdr:cNvPr id="2" name="Rectangle 252"/>
          <xdr:cNvSpPr>
            <a:spLocks/>
          </xdr:cNvSpPr>
        </xdr:nvSpPr>
        <xdr:spPr>
          <a:xfrm>
            <a:off x="2354281" y="874557"/>
            <a:ext cx="41934" cy="1900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4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88984" y="790987"/>
            <a:ext cx="42533" cy="188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88984" y="818134"/>
            <a:ext cx="42533" cy="1905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426"/>
          <xdr:cNvSpPr>
            <a:spLocks/>
          </xdr:cNvSpPr>
        </xdr:nvSpPr>
        <xdr:spPr>
          <a:xfrm>
            <a:off x="2290182" y="845814"/>
            <a:ext cx="41934" cy="1900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6" name="Picture 4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21333" y="818134"/>
            <a:ext cx="42533" cy="1905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Rectangle 430"/>
          <xdr:cNvSpPr>
            <a:spLocks/>
          </xdr:cNvSpPr>
        </xdr:nvSpPr>
        <xdr:spPr>
          <a:xfrm>
            <a:off x="2321932" y="845814"/>
            <a:ext cx="41934" cy="1900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431"/>
          <xdr:cNvSpPr>
            <a:spLocks/>
          </xdr:cNvSpPr>
        </xdr:nvSpPr>
        <xdr:spPr>
          <a:xfrm>
            <a:off x="2354281" y="845814"/>
            <a:ext cx="41934" cy="1900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9" name="Picture 43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224287" y="707151"/>
            <a:ext cx="41335" cy="1886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4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24886" y="735895"/>
            <a:ext cx="42533" cy="188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43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24886" y="763574"/>
            <a:ext cx="42533" cy="188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4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24886" y="790455"/>
            <a:ext cx="42533" cy="1905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" name="Rectangle 440"/>
          <xdr:cNvSpPr>
            <a:spLocks/>
          </xdr:cNvSpPr>
        </xdr:nvSpPr>
        <xdr:spPr>
          <a:xfrm>
            <a:off x="2226084" y="818134"/>
            <a:ext cx="41934" cy="1900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14" name="Picture 44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56635" y="735895"/>
            <a:ext cx="42533" cy="188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44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58433" y="763574"/>
            <a:ext cx="41335" cy="188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4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58433" y="790455"/>
            <a:ext cx="42533" cy="1905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" name="Rectangle 448"/>
          <xdr:cNvSpPr>
            <a:spLocks/>
          </xdr:cNvSpPr>
        </xdr:nvSpPr>
        <xdr:spPr>
          <a:xfrm>
            <a:off x="2259631" y="818134"/>
            <a:ext cx="41934" cy="1900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18" name="Picture 45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88984" y="763574"/>
            <a:ext cx="42533" cy="188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Picture 45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88984" y="790455"/>
            <a:ext cx="42533" cy="1905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Rectangle 454"/>
          <xdr:cNvSpPr>
            <a:spLocks/>
          </xdr:cNvSpPr>
        </xdr:nvSpPr>
        <xdr:spPr>
          <a:xfrm>
            <a:off x="2290182" y="818134"/>
            <a:ext cx="41934" cy="1900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21" name="Picture 45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21333" y="790455"/>
            <a:ext cx="42533" cy="1905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2" name="Rectangle 458"/>
          <xdr:cNvSpPr>
            <a:spLocks/>
          </xdr:cNvSpPr>
        </xdr:nvSpPr>
        <xdr:spPr>
          <a:xfrm>
            <a:off x="2321932" y="818134"/>
            <a:ext cx="41934" cy="1900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Rectangle 459"/>
          <xdr:cNvSpPr>
            <a:spLocks/>
          </xdr:cNvSpPr>
        </xdr:nvSpPr>
        <xdr:spPr>
          <a:xfrm>
            <a:off x="2354281" y="818134"/>
            <a:ext cx="41934" cy="1900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Shape 460"/>
          <xdr:cNvSpPr>
            <a:spLocks/>
          </xdr:cNvSpPr>
        </xdr:nvSpPr>
        <xdr:spPr>
          <a:xfrm>
            <a:off x="581681" y="0"/>
            <a:ext cx="87462" cy="183109"/>
          </a:xfrm>
          <a:custGeom>
            <a:pathLst>
              <a:path h="184531" w="89535">
                <a:moveTo>
                  <a:pt x="78740" y="0"/>
                </a:moveTo>
                <a:lnTo>
                  <a:pt x="89535" y="0"/>
                </a:lnTo>
                <a:lnTo>
                  <a:pt x="89535" y="43434"/>
                </a:lnTo>
                <a:lnTo>
                  <a:pt x="88138" y="40259"/>
                </a:lnTo>
                <a:lnTo>
                  <a:pt x="60960" y="106807"/>
                </a:lnTo>
                <a:lnTo>
                  <a:pt x="89535" y="106807"/>
                </a:lnTo>
                <a:lnTo>
                  <a:pt x="89535" y="130048"/>
                </a:lnTo>
                <a:lnTo>
                  <a:pt x="50546" y="130048"/>
                </a:lnTo>
                <a:lnTo>
                  <a:pt x="27178" y="184531"/>
                </a:lnTo>
                <a:lnTo>
                  <a:pt x="0" y="184531"/>
                </a:lnTo>
                <a:lnTo>
                  <a:pt x="78740" y="0"/>
                </a:ln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Shape 461"/>
          <xdr:cNvSpPr>
            <a:spLocks/>
          </xdr:cNvSpPr>
        </xdr:nvSpPr>
        <xdr:spPr>
          <a:xfrm>
            <a:off x="669143" y="0"/>
            <a:ext cx="97047" cy="183109"/>
          </a:xfrm>
          <a:custGeom>
            <a:pathLst>
              <a:path h="184531" w="90424">
                <a:moveTo>
                  <a:pt x="0" y="0"/>
                </a:moveTo>
                <a:lnTo>
                  <a:pt x="8001" y="0"/>
                </a:lnTo>
                <a:lnTo>
                  <a:pt x="90424" y="184531"/>
                </a:lnTo>
                <a:lnTo>
                  <a:pt x="64262" y="184531"/>
                </a:lnTo>
                <a:lnTo>
                  <a:pt x="38989" y="130048"/>
                </a:lnTo>
                <a:lnTo>
                  <a:pt x="0" y="130048"/>
                </a:lnTo>
                <a:lnTo>
                  <a:pt x="0" y="106807"/>
                </a:lnTo>
                <a:lnTo>
                  <a:pt x="28575" y="106807"/>
                </a:lnTo>
                <a:lnTo>
                  <a:pt x="0" y="43434"/>
                </a:lnTo>
                <a:lnTo>
                  <a:pt x="0" y="0"/>
                </a:ln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Shape 462"/>
          <xdr:cNvSpPr>
            <a:spLocks/>
          </xdr:cNvSpPr>
        </xdr:nvSpPr>
        <xdr:spPr>
          <a:xfrm>
            <a:off x="785359" y="0"/>
            <a:ext cx="97047" cy="183109"/>
          </a:xfrm>
          <a:custGeom>
            <a:pathLst>
              <a:path h="183642" w="98552">
                <a:moveTo>
                  <a:pt x="0" y="0"/>
                </a:moveTo>
                <a:lnTo>
                  <a:pt x="98552" y="0"/>
                </a:lnTo>
                <a:lnTo>
                  <a:pt x="98552" y="22478"/>
                </a:lnTo>
                <a:lnTo>
                  <a:pt x="26289" y="22478"/>
                </a:lnTo>
                <a:lnTo>
                  <a:pt x="26289" y="74930"/>
                </a:lnTo>
                <a:lnTo>
                  <a:pt x="98552" y="74930"/>
                </a:lnTo>
                <a:lnTo>
                  <a:pt x="98552" y="97409"/>
                </a:lnTo>
                <a:lnTo>
                  <a:pt x="26289" y="97409"/>
                </a:lnTo>
                <a:lnTo>
                  <a:pt x="26289" y="183642"/>
                </a:lnTo>
                <a:lnTo>
                  <a:pt x="0" y="183642"/>
                </a:lnTo>
                <a:lnTo>
                  <a:pt x="0" y="0"/>
                </a:ln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Shape 463"/>
          <xdr:cNvSpPr>
            <a:spLocks/>
          </xdr:cNvSpPr>
        </xdr:nvSpPr>
        <xdr:spPr>
          <a:xfrm>
            <a:off x="902175" y="0"/>
            <a:ext cx="106632" cy="193222"/>
          </a:xfrm>
          <a:custGeom>
            <a:pathLst>
              <a:path h="189103" w="104140">
                <a:moveTo>
                  <a:pt x="54356" y="0"/>
                </a:moveTo>
                <a:cubicBezTo>
                  <a:pt x="70358" y="0"/>
                  <a:pt x="84328" y="3810"/>
                  <a:pt x="97536" y="13081"/>
                </a:cubicBezTo>
                <a:lnTo>
                  <a:pt x="97536" y="43180"/>
                </a:lnTo>
                <a:cubicBezTo>
                  <a:pt x="83439" y="29972"/>
                  <a:pt x="69342" y="23368"/>
                  <a:pt x="54356" y="23368"/>
                </a:cubicBezTo>
                <a:cubicBezTo>
                  <a:pt x="45974" y="23368"/>
                  <a:pt x="38481" y="25273"/>
                  <a:pt x="32893" y="28956"/>
                </a:cubicBezTo>
                <a:cubicBezTo>
                  <a:pt x="27178" y="33782"/>
                  <a:pt x="24384" y="38354"/>
                  <a:pt x="24384" y="44958"/>
                </a:cubicBezTo>
                <a:cubicBezTo>
                  <a:pt x="24384" y="50673"/>
                  <a:pt x="27178" y="55245"/>
                  <a:pt x="30988" y="60071"/>
                </a:cubicBezTo>
                <a:cubicBezTo>
                  <a:pt x="34671" y="65659"/>
                  <a:pt x="41275" y="70231"/>
                  <a:pt x="50546" y="75946"/>
                </a:cubicBezTo>
                <a:lnTo>
                  <a:pt x="70358" y="87122"/>
                </a:lnTo>
                <a:cubicBezTo>
                  <a:pt x="92837" y="101219"/>
                  <a:pt x="104140" y="118110"/>
                  <a:pt x="104140" y="138684"/>
                </a:cubicBezTo>
                <a:cubicBezTo>
                  <a:pt x="104140" y="153670"/>
                  <a:pt x="99314" y="165735"/>
                  <a:pt x="89154" y="175133"/>
                </a:cubicBezTo>
                <a:cubicBezTo>
                  <a:pt x="79756" y="184531"/>
                  <a:pt x="66548" y="189103"/>
                  <a:pt x="50546" y="189103"/>
                </a:cubicBezTo>
                <a:cubicBezTo>
                  <a:pt x="32893" y="189103"/>
                  <a:pt x="16002" y="183642"/>
                  <a:pt x="889" y="172339"/>
                </a:cubicBezTo>
                <a:lnTo>
                  <a:pt x="889" y="138684"/>
                </a:lnTo>
                <a:cubicBezTo>
                  <a:pt x="14986" y="156337"/>
                  <a:pt x="31877" y="165735"/>
                  <a:pt x="50546" y="165735"/>
                </a:cubicBezTo>
                <a:cubicBezTo>
                  <a:pt x="59055" y="165735"/>
                  <a:pt x="65659" y="162941"/>
                  <a:pt x="71247" y="158242"/>
                </a:cubicBezTo>
                <a:cubicBezTo>
                  <a:pt x="76835" y="153670"/>
                  <a:pt x="79756" y="147955"/>
                  <a:pt x="79756" y="141351"/>
                </a:cubicBezTo>
                <a:cubicBezTo>
                  <a:pt x="79756" y="130175"/>
                  <a:pt x="71247" y="120015"/>
                  <a:pt x="55372" y="109601"/>
                </a:cubicBezTo>
                <a:lnTo>
                  <a:pt x="35560" y="97536"/>
                </a:lnTo>
                <a:cubicBezTo>
                  <a:pt x="22479" y="90043"/>
                  <a:pt x="14097" y="81534"/>
                  <a:pt x="8509" y="75057"/>
                </a:cubicBezTo>
                <a:cubicBezTo>
                  <a:pt x="2794" y="67564"/>
                  <a:pt x="0" y="58166"/>
                  <a:pt x="0" y="48768"/>
                </a:cubicBezTo>
                <a:cubicBezTo>
                  <a:pt x="0" y="34671"/>
                  <a:pt x="5588" y="22479"/>
                  <a:pt x="14986" y="13081"/>
                </a:cubicBezTo>
                <a:cubicBezTo>
                  <a:pt x="25400" y="4699"/>
                  <a:pt x="38481" y="0"/>
                  <a:pt x="54356" y="0"/>
                </a:cubicBez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Shape 464"/>
          <xdr:cNvSpPr>
            <a:spLocks/>
          </xdr:cNvSpPr>
        </xdr:nvSpPr>
        <xdr:spPr>
          <a:xfrm>
            <a:off x="1027976" y="0"/>
            <a:ext cx="164740" cy="193222"/>
          </a:xfrm>
          <a:custGeom>
            <a:pathLst>
              <a:path h="189103" w="166116">
                <a:moveTo>
                  <a:pt x="99441" y="0"/>
                </a:moveTo>
                <a:cubicBezTo>
                  <a:pt x="118237" y="0"/>
                  <a:pt x="139827" y="4699"/>
                  <a:pt x="164211" y="14986"/>
                </a:cubicBezTo>
                <a:lnTo>
                  <a:pt x="164211" y="43180"/>
                </a:lnTo>
                <a:cubicBezTo>
                  <a:pt x="142621" y="30861"/>
                  <a:pt x="121031" y="24384"/>
                  <a:pt x="100457" y="24384"/>
                </a:cubicBezTo>
                <a:cubicBezTo>
                  <a:pt x="79629" y="24384"/>
                  <a:pt x="61976" y="31877"/>
                  <a:pt x="47752" y="44958"/>
                </a:cubicBezTo>
                <a:cubicBezTo>
                  <a:pt x="33782" y="58166"/>
                  <a:pt x="27178" y="75057"/>
                  <a:pt x="27178" y="94615"/>
                </a:cubicBezTo>
                <a:cubicBezTo>
                  <a:pt x="27178" y="115316"/>
                  <a:pt x="33782" y="131953"/>
                  <a:pt x="47752" y="145161"/>
                </a:cubicBezTo>
                <a:cubicBezTo>
                  <a:pt x="60960" y="158242"/>
                  <a:pt x="78867" y="164846"/>
                  <a:pt x="100457" y="164846"/>
                </a:cubicBezTo>
                <a:cubicBezTo>
                  <a:pt x="122936" y="164846"/>
                  <a:pt x="144399" y="157353"/>
                  <a:pt x="166116" y="144272"/>
                </a:cubicBezTo>
                <a:lnTo>
                  <a:pt x="166116" y="173228"/>
                </a:lnTo>
                <a:cubicBezTo>
                  <a:pt x="146304" y="183642"/>
                  <a:pt x="123825" y="189103"/>
                  <a:pt x="98552" y="189103"/>
                </a:cubicBezTo>
                <a:cubicBezTo>
                  <a:pt x="77851" y="189103"/>
                  <a:pt x="60960" y="184531"/>
                  <a:pt x="45974" y="176149"/>
                </a:cubicBezTo>
                <a:cubicBezTo>
                  <a:pt x="31877" y="168656"/>
                  <a:pt x="20701" y="156337"/>
                  <a:pt x="12192" y="142367"/>
                </a:cubicBezTo>
                <a:cubicBezTo>
                  <a:pt x="3810" y="127381"/>
                  <a:pt x="0" y="112522"/>
                  <a:pt x="0" y="94615"/>
                </a:cubicBezTo>
                <a:cubicBezTo>
                  <a:pt x="0" y="68326"/>
                  <a:pt x="9398" y="45847"/>
                  <a:pt x="28194" y="27178"/>
                </a:cubicBezTo>
                <a:cubicBezTo>
                  <a:pt x="47752" y="9398"/>
                  <a:pt x="71247" y="0"/>
                  <a:pt x="99441" y="0"/>
                </a:cubicBez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Shape 465"/>
          <xdr:cNvSpPr>
            <a:spLocks/>
          </xdr:cNvSpPr>
        </xdr:nvSpPr>
        <xdr:spPr>
          <a:xfrm>
            <a:off x="1222070" y="0"/>
            <a:ext cx="164740" cy="183109"/>
          </a:xfrm>
          <a:custGeom>
            <a:pathLst>
              <a:path h="183642" w="156591">
                <a:moveTo>
                  <a:pt x="0" y="0"/>
                </a:moveTo>
                <a:lnTo>
                  <a:pt x="26289" y="0"/>
                </a:lnTo>
                <a:lnTo>
                  <a:pt x="26289" y="79756"/>
                </a:lnTo>
                <a:lnTo>
                  <a:pt x="130175" y="79756"/>
                </a:lnTo>
                <a:lnTo>
                  <a:pt x="130175" y="0"/>
                </a:lnTo>
                <a:lnTo>
                  <a:pt x="156591" y="0"/>
                </a:lnTo>
                <a:lnTo>
                  <a:pt x="156591" y="183642"/>
                </a:lnTo>
                <a:lnTo>
                  <a:pt x="130175" y="183642"/>
                </a:lnTo>
                <a:lnTo>
                  <a:pt x="130175" y="104139"/>
                </a:lnTo>
                <a:lnTo>
                  <a:pt x="26289" y="104139"/>
                </a:lnTo>
                <a:lnTo>
                  <a:pt x="26289" y="183642"/>
                </a:lnTo>
                <a:lnTo>
                  <a:pt x="0" y="183642"/>
                </a:lnTo>
                <a:lnTo>
                  <a:pt x="0" y="0"/>
                </a:ln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Shape 466"/>
          <xdr:cNvSpPr>
            <a:spLocks/>
          </xdr:cNvSpPr>
        </xdr:nvSpPr>
        <xdr:spPr>
          <a:xfrm>
            <a:off x="1425748" y="0"/>
            <a:ext cx="106632" cy="183109"/>
          </a:xfrm>
          <a:custGeom>
            <a:pathLst>
              <a:path h="183642" w="106934">
                <a:moveTo>
                  <a:pt x="0" y="0"/>
                </a:moveTo>
                <a:lnTo>
                  <a:pt x="105029" y="0"/>
                </a:lnTo>
                <a:lnTo>
                  <a:pt x="105029" y="22478"/>
                </a:lnTo>
                <a:lnTo>
                  <a:pt x="26289" y="22478"/>
                </a:lnTo>
                <a:lnTo>
                  <a:pt x="26289" y="79756"/>
                </a:lnTo>
                <a:lnTo>
                  <a:pt x="102235" y="79756"/>
                </a:lnTo>
                <a:lnTo>
                  <a:pt x="102235" y="103124"/>
                </a:lnTo>
                <a:lnTo>
                  <a:pt x="26289" y="103124"/>
                </a:lnTo>
                <a:lnTo>
                  <a:pt x="26289" y="160147"/>
                </a:lnTo>
                <a:lnTo>
                  <a:pt x="106934" y="160147"/>
                </a:lnTo>
                <a:lnTo>
                  <a:pt x="106934" y="183642"/>
                </a:lnTo>
                <a:lnTo>
                  <a:pt x="0" y="183642"/>
                </a:lnTo>
                <a:lnTo>
                  <a:pt x="0" y="0"/>
                </a:ln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Shape 3276"/>
          <xdr:cNvSpPr>
            <a:spLocks/>
          </xdr:cNvSpPr>
        </xdr:nvSpPr>
        <xdr:spPr>
          <a:xfrm>
            <a:off x="1561134" y="0"/>
            <a:ext cx="19170" cy="183109"/>
          </a:xfrm>
          <a:custGeom>
            <a:pathLst>
              <a:path h="183642" w="26289">
                <a:moveTo>
                  <a:pt x="0" y="0"/>
                </a:moveTo>
                <a:lnTo>
                  <a:pt x="26289" y="0"/>
                </a:lnTo>
                <a:lnTo>
                  <a:pt x="26289" y="183642"/>
                </a:lnTo>
                <a:lnTo>
                  <a:pt x="0" y="183642"/>
                </a:lnTo>
                <a:lnTo>
                  <a:pt x="0" y="0"/>
                </a:lnTo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Shape 468"/>
          <xdr:cNvSpPr>
            <a:spLocks/>
          </xdr:cNvSpPr>
        </xdr:nvSpPr>
        <xdr:spPr>
          <a:xfrm>
            <a:off x="1629426" y="0"/>
            <a:ext cx="77877" cy="183109"/>
          </a:xfrm>
          <a:custGeom>
            <a:pathLst>
              <a:path h="183642" w="84455">
                <a:moveTo>
                  <a:pt x="0" y="0"/>
                </a:moveTo>
                <a:lnTo>
                  <a:pt x="62738" y="0"/>
                </a:lnTo>
                <a:lnTo>
                  <a:pt x="84455" y="1777"/>
                </a:lnTo>
                <a:lnTo>
                  <a:pt x="84455" y="24002"/>
                </a:lnTo>
                <a:lnTo>
                  <a:pt x="76073" y="23113"/>
                </a:lnTo>
                <a:cubicBezTo>
                  <a:pt x="71501" y="22733"/>
                  <a:pt x="66040" y="22478"/>
                  <a:pt x="60071" y="22478"/>
                </a:cubicBezTo>
                <a:lnTo>
                  <a:pt x="26416" y="22478"/>
                </a:lnTo>
                <a:lnTo>
                  <a:pt x="26416" y="160147"/>
                </a:lnTo>
                <a:lnTo>
                  <a:pt x="60960" y="160147"/>
                </a:lnTo>
                <a:cubicBezTo>
                  <a:pt x="67437" y="160147"/>
                  <a:pt x="73406" y="160020"/>
                  <a:pt x="78359" y="159512"/>
                </a:cubicBezTo>
                <a:lnTo>
                  <a:pt x="84455" y="158496"/>
                </a:lnTo>
                <a:lnTo>
                  <a:pt x="84455" y="183134"/>
                </a:lnTo>
                <a:lnTo>
                  <a:pt x="79375" y="183514"/>
                </a:lnTo>
                <a:cubicBezTo>
                  <a:pt x="73914" y="183642"/>
                  <a:pt x="67056" y="183642"/>
                  <a:pt x="59182" y="183642"/>
                </a:cubicBezTo>
                <a:lnTo>
                  <a:pt x="0" y="183642"/>
                </a:lnTo>
                <a:lnTo>
                  <a:pt x="0" y="0"/>
                </a:ln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Shape 469"/>
          <xdr:cNvSpPr>
            <a:spLocks/>
          </xdr:cNvSpPr>
        </xdr:nvSpPr>
        <xdr:spPr>
          <a:xfrm>
            <a:off x="1706704" y="0"/>
            <a:ext cx="87462" cy="183109"/>
          </a:xfrm>
          <a:custGeom>
            <a:pathLst>
              <a:path h="181356" w="85090">
                <a:moveTo>
                  <a:pt x="0" y="0"/>
                </a:moveTo>
                <a:lnTo>
                  <a:pt x="11811" y="1016"/>
                </a:lnTo>
                <a:cubicBezTo>
                  <a:pt x="21717" y="2922"/>
                  <a:pt x="30353" y="5715"/>
                  <a:pt x="37465" y="9398"/>
                </a:cubicBezTo>
                <a:cubicBezTo>
                  <a:pt x="52451" y="16891"/>
                  <a:pt x="63754" y="27305"/>
                  <a:pt x="72009" y="42291"/>
                </a:cubicBezTo>
                <a:cubicBezTo>
                  <a:pt x="81407" y="57277"/>
                  <a:pt x="85090" y="73152"/>
                  <a:pt x="85090" y="90043"/>
                </a:cubicBezTo>
                <a:cubicBezTo>
                  <a:pt x="85090" y="102362"/>
                  <a:pt x="83312" y="114427"/>
                  <a:pt x="78613" y="125603"/>
                </a:cubicBezTo>
                <a:cubicBezTo>
                  <a:pt x="73914" y="136779"/>
                  <a:pt x="66548" y="146177"/>
                  <a:pt x="58166" y="155575"/>
                </a:cubicBezTo>
                <a:cubicBezTo>
                  <a:pt x="48768" y="164085"/>
                  <a:pt x="38354" y="170561"/>
                  <a:pt x="27051" y="175260"/>
                </a:cubicBezTo>
                <a:cubicBezTo>
                  <a:pt x="19558" y="178054"/>
                  <a:pt x="13081" y="179960"/>
                  <a:pt x="7493" y="180975"/>
                </a:cubicBezTo>
                <a:lnTo>
                  <a:pt x="0" y="181356"/>
                </a:lnTo>
                <a:lnTo>
                  <a:pt x="0" y="156718"/>
                </a:lnTo>
                <a:lnTo>
                  <a:pt x="6477" y="155575"/>
                </a:lnTo>
                <a:cubicBezTo>
                  <a:pt x="13970" y="153670"/>
                  <a:pt x="20574" y="151765"/>
                  <a:pt x="25273" y="149098"/>
                </a:cubicBezTo>
                <a:cubicBezTo>
                  <a:pt x="29972" y="146177"/>
                  <a:pt x="34544" y="142494"/>
                  <a:pt x="38354" y="138685"/>
                </a:cubicBezTo>
                <a:cubicBezTo>
                  <a:pt x="51435" y="125603"/>
                  <a:pt x="58166" y="108839"/>
                  <a:pt x="58166" y="89154"/>
                </a:cubicBezTo>
                <a:cubicBezTo>
                  <a:pt x="58166" y="68580"/>
                  <a:pt x="51435" y="52578"/>
                  <a:pt x="38354" y="40386"/>
                </a:cubicBezTo>
                <a:cubicBezTo>
                  <a:pt x="32766" y="35687"/>
                  <a:pt x="27051" y="32004"/>
                  <a:pt x="21463" y="28194"/>
                </a:cubicBezTo>
                <a:cubicBezTo>
                  <a:pt x="14986" y="25400"/>
                  <a:pt x="8382" y="23623"/>
                  <a:pt x="2667" y="22606"/>
                </a:cubicBezTo>
                <a:lnTo>
                  <a:pt x="0" y="22225"/>
                </a:lnTo>
                <a:lnTo>
                  <a:pt x="0" y="0"/>
                </a:ln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Shape 470"/>
          <xdr:cNvSpPr>
            <a:spLocks/>
          </xdr:cNvSpPr>
        </xdr:nvSpPr>
        <xdr:spPr>
          <a:xfrm>
            <a:off x="1833104" y="0"/>
            <a:ext cx="106632" cy="183109"/>
          </a:xfrm>
          <a:custGeom>
            <a:pathLst>
              <a:path h="183642" w="106045">
                <a:moveTo>
                  <a:pt x="0" y="0"/>
                </a:moveTo>
                <a:lnTo>
                  <a:pt x="104140" y="0"/>
                </a:lnTo>
                <a:lnTo>
                  <a:pt x="104140" y="22478"/>
                </a:lnTo>
                <a:lnTo>
                  <a:pt x="26289" y="22478"/>
                </a:lnTo>
                <a:lnTo>
                  <a:pt x="26289" y="79756"/>
                </a:lnTo>
                <a:lnTo>
                  <a:pt x="101473" y="79756"/>
                </a:lnTo>
                <a:lnTo>
                  <a:pt x="101473" y="103124"/>
                </a:lnTo>
                <a:lnTo>
                  <a:pt x="26289" y="103124"/>
                </a:lnTo>
                <a:lnTo>
                  <a:pt x="26289" y="160147"/>
                </a:lnTo>
                <a:lnTo>
                  <a:pt x="106045" y="160147"/>
                </a:lnTo>
                <a:lnTo>
                  <a:pt x="106045" y="183642"/>
                </a:lnTo>
                <a:lnTo>
                  <a:pt x="0" y="183642"/>
                </a:lnTo>
                <a:lnTo>
                  <a:pt x="0" y="0"/>
                </a:ln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Shape 471"/>
          <xdr:cNvSpPr>
            <a:spLocks/>
          </xdr:cNvSpPr>
        </xdr:nvSpPr>
        <xdr:spPr>
          <a:xfrm>
            <a:off x="1968491" y="0"/>
            <a:ext cx="48523" cy="183109"/>
          </a:xfrm>
          <a:custGeom>
            <a:pathLst>
              <a:path h="183642" w="52959">
                <a:moveTo>
                  <a:pt x="0" y="0"/>
                </a:moveTo>
                <a:lnTo>
                  <a:pt x="45847" y="0"/>
                </a:lnTo>
                <a:lnTo>
                  <a:pt x="52959" y="762"/>
                </a:lnTo>
                <a:lnTo>
                  <a:pt x="52959" y="22860"/>
                </a:lnTo>
                <a:lnTo>
                  <a:pt x="51054" y="22351"/>
                </a:lnTo>
                <a:cubicBezTo>
                  <a:pt x="46609" y="21844"/>
                  <a:pt x="41148" y="21589"/>
                  <a:pt x="34544" y="21589"/>
                </a:cubicBezTo>
                <a:lnTo>
                  <a:pt x="26162" y="21589"/>
                </a:lnTo>
                <a:lnTo>
                  <a:pt x="26162" y="80645"/>
                </a:lnTo>
                <a:lnTo>
                  <a:pt x="36449" y="80645"/>
                </a:lnTo>
                <a:lnTo>
                  <a:pt x="52959" y="79756"/>
                </a:lnTo>
                <a:lnTo>
                  <a:pt x="52959" y="107950"/>
                </a:lnTo>
                <a:lnTo>
                  <a:pt x="51435" y="106807"/>
                </a:lnTo>
                <a:cubicBezTo>
                  <a:pt x="47752" y="104901"/>
                  <a:pt x="42037" y="104139"/>
                  <a:pt x="33782" y="104139"/>
                </a:cubicBezTo>
                <a:lnTo>
                  <a:pt x="26162" y="104139"/>
                </a:lnTo>
                <a:lnTo>
                  <a:pt x="26162" y="183642"/>
                </a:lnTo>
                <a:lnTo>
                  <a:pt x="0" y="183642"/>
                </a:lnTo>
                <a:lnTo>
                  <a:pt x="0" y="0"/>
                </a:ln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Shape 472"/>
          <xdr:cNvSpPr>
            <a:spLocks/>
          </xdr:cNvSpPr>
        </xdr:nvSpPr>
        <xdr:spPr>
          <a:xfrm>
            <a:off x="2017014" y="0"/>
            <a:ext cx="87462" cy="183109"/>
          </a:xfrm>
          <a:custGeom>
            <a:pathLst>
              <a:path h="182880" w="89535">
                <a:moveTo>
                  <a:pt x="0" y="0"/>
                </a:moveTo>
                <a:lnTo>
                  <a:pt x="18161" y="2286"/>
                </a:lnTo>
                <a:cubicBezTo>
                  <a:pt x="25781" y="4318"/>
                  <a:pt x="32258" y="7620"/>
                  <a:pt x="37973" y="12319"/>
                </a:cubicBezTo>
                <a:cubicBezTo>
                  <a:pt x="48260" y="21717"/>
                  <a:pt x="53975" y="34798"/>
                  <a:pt x="53975" y="49784"/>
                </a:cubicBezTo>
                <a:cubicBezTo>
                  <a:pt x="53975" y="61087"/>
                  <a:pt x="51054" y="70485"/>
                  <a:pt x="46355" y="77977"/>
                </a:cubicBezTo>
                <a:cubicBezTo>
                  <a:pt x="40767" y="85471"/>
                  <a:pt x="33274" y="92075"/>
                  <a:pt x="22860" y="95885"/>
                </a:cubicBezTo>
                <a:cubicBezTo>
                  <a:pt x="28575" y="99568"/>
                  <a:pt x="34163" y="105156"/>
                  <a:pt x="39751" y="111760"/>
                </a:cubicBezTo>
                <a:cubicBezTo>
                  <a:pt x="45466" y="118363"/>
                  <a:pt x="53975" y="129413"/>
                  <a:pt x="64135" y="146303"/>
                </a:cubicBezTo>
                <a:cubicBezTo>
                  <a:pt x="70739" y="156590"/>
                  <a:pt x="75438" y="165100"/>
                  <a:pt x="79121" y="169672"/>
                </a:cubicBezTo>
                <a:lnTo>
                  <a:pt x="89535" y="182880"/>
                </a:lnTo>
                <a:lnTo>
                  <a:pt x="57658" y="182880"/>
                </a:lnTo>
                <a:lnTo>
                  <a:pt x="50165" y="170688"/>
                </a:lnTo>
                <a:cubicBezTo>
                  <a:pt x="49149" y="170688"/>
                  <a:pt x="49149" y="169672"/>
                  <a:pt x="48260" y="168783"/>
                </a:cubicBezTo>
                <a:lnTo>
                  <a:pt x="42672" y="161289"/>
                </a:lnTo>
                <a:lnTo>
                  <a:pt x="35179" y="148209"/>
                </a:lnTo>
                <a:lnTo>
                  <a:pt x="25781" y="133223"/>
                </a:lnTo>
                <a:cubicBezTo>
                  <a:pt x="20193" y="125730"/>
                  <a:pt x="15367" y="120142"/>
                  <a:pt x="10795" y="115443"/>
                </a:cubicBezTo>
                <a:lnTo>
                  <a:pt x="0" y="107188"/>
                </a:lnTo>
                <a:lnTo>
                  <a:pt x="0" y="78994"/>
                </a:lnTo>
                <a:lnTo>
                  <a:pt x="254" y="78994"/>
                </a:lnTo>
                <a:cubicBezTo>
                  <a:pt x="4826" y="78486"/>
                  <a:pt x="8382" y="77470"/>
                  <a:pt x="10795" y="76073"/>
                </a:cubicBezTo>
                <a:cubicBezTo>
                  <a:pt x="16383" y="74168"/>
                  <a:pt x="20193" y="70485"/>
                  <a:pt x="22860" y="65786"/>
                </a:cubicBezTo>
                <a:cubicBezTo>
                  <a:pt x="25781" y="61087"/>
                  <a:pt x="26670" y="55499"/>
                  <a:pt x="26670" y="49784"/>
                </a:cubicBezTo>
                <a:cubicBezTo>
                  <a:pt x="26670" y="44196"/>
                  <a:pt x="24765" y="38608"/>
                  <a:pt x="21971" y="33909"/>
                </a:cubicBezTo>
                <a:cubicBezTo>
                  <a:pt x="19177" y="29210"/>
                  <a:pt x="14478" y="26415"/>
                  <a:pt x="8890" y="24638"/>
                </a:cubicBezTo>
                <a:lnTo>
                  <a:pt x="0" y="22098"/>
                </a:lnTo>
                <a:lnTo>
                  <a:pt x="0" y="0"/>
                </a:ln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Shape 473"/>
          <xdr:cNvSpPr>
            <a:spLocks/>
          </xdr:cNvSpPr>
        </xdr:nvSpPr>
        <xdr:spPr>
          <a:xfrm>
            <a:off x="2114061" y="0"/>
            <a:ext cx="106632" cy="193222"/>
          </a:xfrm>
          <a:custGeom>
            <a:pathLst>
              <a:path h="189103" w="102997">
                <a:moveTo>
                  <a:pt x="54229" y="0"/>
                </a:moveTo>
                <a:cubicBezTo>
                  <a:pt x="69215" y="0"/>
                  <a:pt x="83439" y="3810"/>
                  <a:pt x="96520" y="13081"/>
                </a:cubicBezTo>
                <a:lnTo>
                  <a:pt x="96520" y="43180"/>
                </a:lnTo>
                <a:cubicBezTo>
                  <a:pt x="83439" y="29972"/>
                  <a:pt x="68326" y="23368"/>
                  <a:pt x="53340" y="23368"/>
                </a:cubicBezTo>
                <a:cubicBezTo>
                  <a:pt x="44831" y="23368"/>
                  <a:pt x="37465" y="25273"/>
                  <a:pt x="31877" y="28956"/>
                </a:cubicBezTo>
                <a:cubicBezTo>
                  <a:pt x="26289" y="33782"/>
                  <a:pt x="24384" y="38354"/>
                  <a:pt x="24384" y="44958"/>
                </a:cubicBezTo>
                <a:cubicBezTo>
                  <a:pt x="24384" y="50673"/>
                  <a:pt x="26289" y="55245"/>
                  <a:pt x="29972" y="60071"/>
                </a:cubicBezTo>
                <a:cubicBezTo>
                  <a:pt x="33782" y="65659"/>
                  <a:pt x="40386" y="70231"/>
                  <a:pt x="49657" y="75946"/>
                </a:cubicBezTo>
                <a:lnTo>
                  <a:pt x="70231" y="87122"/>
                </a:lnTo>
                <a:cubicBezTo>
                  <a:pt x="91821" y="101219"/>
                  <a:pt x="102997" y="118110"/>
                  <a:pt x="102997" y="138684"/>
                </a:cubicBezTo>
                <a:cubicBezTo>
                  <a:pt x="102997" y="153670"/>
                  <a:pt x="98425" y="165735"/>
                  <a:pt x="89027" y="175133"/>
                </a:cubicBezTo>
                <a:cubicBezTo>
                  <a:pt x="78613" y="184531"/>
                  <a:pt x="65532" y="189103"/>
                  <a:pt x="49657" y="189103"/>
                </a:cubicBezTo>
                <a:cubicBezTo>
                  <a:pt x="31877" y="189103"/>
                  <a:pt x="14986" y="183642"/>
                  <a:pt x="0" y="172339"/>
                </a:cubicBezTo>
                <a:lnTo>
                  <a:pt x="0" y="138684"/>
                </a:lnTo>
                <a:cubicBezTo>
                  <a:pt x="13970" y="156337"/>
                  <a:pt x="30988" y="165735"/>
                  <a:pt x="49657" y="165735"/>
                </a:cubicBezTo>
                <a:cubicBezTo>
                  <a:pt x="58039" y="165735"/>
                  <a:pt x="64643" y="162941"/>
                  <a:pt x="70231" y="158242"/>
                </a:cubicBezTo>
                <a:cubicBezTo>
                  <a:pt x="75946" y="153670"/>
                  <a:pt x="78613" y="147955"/>
                  <a:pt x="78613" y="141351"/>
                </a:cubicBezTo>
                <a:cubicBezTo>
                  <a:pt x="78613" y="130175"/>
                  <a:pt x="70231" y="120015"/>
                  <a:pt x="54229" y="109601"/>
                </a:cubicBezTo>
                <a:lnTo>
                  <a:pt x="34798" y="97536"/>
                </a:lnTo>
                <a:cubicBezTo>
                  <a:pt x="21590" y="90043"/>
                  <a:pt x="13081" y="81534"/>
                  <a:pt x="7493" y="75057"/>
                </a:cubicBezTo>
                <a:cubicBezTo>
                  <a:pt x="1905" y="67564"/>
                  <a:pt x="0" y="58166"/>
                  <a:pt x="0" y="48768"/>
                </a:cubicBezTo>
                <a:cubicBezTo>
                  <a:pt x="0" y="34671"/>
                  <a:pt x="4572" y="22479"/>
                  <a:pt x="14986" y="13081"/>
                </a:cubicBezTo>
                <a:cubicBezTo>
                  <a:pt x="24384" y="4699"/>
                  <a:pt x="37465" y="0"/>
                  <a:pt x="54229" y="0"/>
                </a:cubicBez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Shape 474"/>
          <xdr:cNvSpPr>
            <a:spLocks/>
          </xdr:cNvSpPr>
        </xdr:nvSpPr>
        <xdr:spPr>
          <a:xfrm>
            <a:off x="747020" y="264550"/>
            <a:ext cx="97047" cy="101668"/>
          </a:xfrm>
          <a:custGeom>
            <a:pathLst>
              <a:path h="98425" w="99187">
                <a:moveTo>
                  <a:pt x="50419" y="0"/>
                </a:moveTo>
                <a:cubicBezTo>
                  <a:pt x="58801" y="0"/>
                  <a:pt x="67310" y="1905"/>
                  <a:pt x="74803" y="6604"/>
                </a:cubicBezTo>
                <a:cubicBezTo>
                  <a:pt x="82296" y="11303"/>
                  <a:pt x="88773" y="16891"/>
                  <a:pt x="92583" y="24385"/>
                </a:cubicBezTo>
                <a:cubicBezTo>
                  <a:pt x="97282" y="31877"/>
                  <a:pt x="99187" y="40386"/>
                  <a:pt x="99187" y="49785"/>
                </a:cubicBezTo>
                <a:cubicBezTo>
                  <a:pt x="99187" y="62865"/>
                  <a:pt x="94488" y="74930"/>
                  <a:pt x="85090" y="84328"/>
                </a:cubicBezTo>
                <a:cubicBezTo>
                  <a:pt x="75692" y="93726"/>
                  <a:pt x="64389" y="98425"/>
                  <a:pt x="50419" y="98425"/>
                </a:cubicBezTo>
                <a:cubicBezTo>
                  <a:pt x="36449" y="98425"/>
                  <a:pt x="25146" y="93726"/>
                  <a:pt x="14986" y="84328"/>
                </a:cubicBezTo>
                <a:cubicBezTo>
                  <a:pt x="5588" y="74930"/>
                  <a:pt x="0" y="62865"/>
                  <a:pt x="0" y="49785"/>
                </a:cubicBezTo>
                <a:cubicBezTo>
                  <a:pt x="0" y="35561"/>
                  <a:pt x="5588" y="23495"/>
                  <a:pt x="14986" y="14098"/>
                </a:cubicBezTo>
                <a:cubicBezTo>
                  <a:pt x="25146" y="4699"/>
                  <a:pt x="36449" y="0"/>
                  <a:pt x="50419" y="0"/>
                </a:cubicBez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Shape 475"/>
          <xdr:cNvSpPr>
            <a:spLocks/>
          </xdr:cNvSpPr>
        </xdr:nvSpPr>
        <xdr:spPr>
          <a:xfrm>
            <a:off x="1231655" y="386711"/>
            <a:ext cx="87462" cy="81441"/>
          </a:xfrm>
          <a:custGeom>
            <a:pathLst>
              <a:path h="83312" w="82423">
                <a:moveTo>
                  <a:pt x="41148" y="0"/>
                </a:moveTo>
                <a:cubicBezTo>
                  <a:pt x="48641" y="0"/>
                  <a:pt x="55118" y="1905"/>
                  <a:pt x="61722" y="5588"/>
                </a:cubicBezTo>
                <a:cubicBezTo>
                  <a:pt x="68326" y="9398"/>
                  <a:pt x="73025" y="14986"/>
                  <a:pt x="76835" y="20574"/>
                </a:cubicBezTo>
                <a:cubicBezTo>
                  <a:pt x="80518" y="27178"/>
                  <a:pt x="82423" y="33782"/>
                  <a:pt x="82423" y="41275"/>
                </a:cubicBezTo>
                <a:cubicBezTo>
                  <a:pt x="82423" y="53340"/>
                  <a:pt x="78613" y="62738"/>
                  <a:pt x="70104" y="71247"/>
                </a:cubicBezTo>
                <a:cubicBezTo>
                  <a:pt x="62611" y="78613"/>
                  <a:pt x="52451" y="83312"/>
                  <a:pt x="41148" y="83312"/>
                </a:cubicBezTo>
                <a:cubicBezTo>
                  <a:pt x="29972" y="83312"/>
                  <a:pt x="20574" y="78613"/>
                  <a:pt x="12192" y="71247"/>
                </a:cubicBezTo>
                <a:cubicBezTo>
                  <a:pt x="3810" y="62738"/>
                  <a:pt x="0" y="53340"/>
                  <a:pt x="0" y="41275"/>
                </a:cubicBezTo>
                <a:cubicBezTo>
                  <a:pt x="0" y="29972"/>
                  <a:pt x="3810" y="20574"/>
                  <a:pt x="12192" y="12192"/>
                </a:cubicBezTo>
                <a:cubicBezTo>
                  <a:pt x="20574" y="4572"/>
                  <a:pt x="29972" y="0"/>
                  <a:pt x="41148" y="0"/>
                </a:cubicBez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Shape 476"/>
          <xdr:cNvSpPr>
            <a:spLocks/>
          </xdr:cNvSpPr>
        </xdr:nvSpPr>
        <xdr:spPr>
          <a:xfrm>
            <a:off x="1134608" y="264550"/>
            <a:ext cx="58108" cy="60948"/>
          </a:xfrm>
          <a:custGeom>
            <a:pathLst>
              <a:path h="56134" w="56388">
                <a:moveTo>
                  <a:pt x="28194" y="0"/>
                </a:moveTo>
                <a:cubicBezTo>
                  <a:pt x="32766" y="0"/>
                  <a:pt x="-27944" y="762"/>
                  <a:pt x="-23372" y="3683"/>
                </a:cubicBezTo>
                <a:cubicBezTo>
                  <a:pt x="-18546" y="6477"/>
                  <a:pt x="-15879" y="9271"/>
                  <a:pt x="-12958" y="13970"/>
                </a:cubicBezTo>
                <a:cubicBezTo>
                  <a:pt x="-10164" y="18669"/>
                  <a:pt x="-9148" y="23368"/>
                  <a:pt x="-9148" y="28067"/>
                </a:cubicBezTo>
                <a:cubicBezTo>
                  <a:pt x="-9148" y="-29087"/>
                  <a:pt x="-12069" y="-22483"/>
                  <a:pt x="-17657" y="-16895"/>
                </a:cubicBezTo>
                <a:cubicBezTo>
                  <a:pt x="-22356" y="-12196"/>
                  <a:pt x="-29849" y="-9402"/>
                  <a:pt x="28194" y="-9402"/>
                </a:cubicBezTo>
                <a:cubicBezTo>
                  <a:pt x="20701" y="-9402"/>
                  <a:pt x="14097" y="-12196"/>
                  <a:pt x="8382" y="-17911"/>
                </a:cubicBezTo>
                <a:cubicBezTo>
                  <a:pt x="2794" y="-22483"/>
                  <a:pt x="0" y="-29976"/>
                  <a:pt x="0" y="28067"/>
                </a:cubicBezTo>
                <a:cubicBezTo>
                  <a:pt x="0" y="20574"/>
                  <a:pt x="2794" y="13970"/>
                  <a:pt x="8382" y="8255"/>
                </a:cubicBezTo>
                <a:cubicBezTo>
                  <a:pt x="14097" y="2667"/>
                  <a:pt x="20701" y="0"/>
                  <a:pt x="28194" y="0"/>
                </a:cubicBez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Shape 477"/>
          <xdr:cNvSpPr>
            <a:spLocks/>
          </xdr:cNvSpPr>
        </xdr:nvSpPr>
        <xdr:spPr>
          <a:xfrm>
            <a:off x="1590488" y="406938"/>
            <a:ext cx="48523" cy="60948"/>
          </a:xfrm>
          <a:custGeom>
            <a:pathLst>
              <a:path h="56134" w="57277">
                <a:moveTo>
                  <a:pt x="28956" y="0"/>
                </a:moveTo>
                <a:cubicBezTo>
                  <a:pt x="-31754" y="0"/>
                  <a:pt x="-27182" y="889"/>
                  <a:pt x="-22356" y="3810"/>
                </a:cubicBezTo>
                <a:cubicBezTo>
                  <a:pt x="-18673" y="6477"/>
                  <a:pt x="-14863" y="9398"/>
                  <a:pt x="-12069" y="13970"/>
                </a:cubicBezTo>
                <a:cubicBezTo>
                  <a:pt x="-10164" y="17780"/>
                  <a:pt x="-8259" y="23368"/>
                  <a:pt x="-8259" y="28194"/>
                </a:cubicBezTo>
                <a:cubicBezTo>
                  <a:pt x="-8259" y="-29849"/>
                  <a:pt x="-11180" y="-22356"/>
                  <a:pt x="-16768" y="-17784"/>
                </a:cubicBezTo>
                <a:cubicBezTo>
                  <a:pt x="-22356" y="-12323"/>
                  <a:pt x="-28960" y="-9402"/>
                  <a:pt x="28956" y="-9402"/>
                </a:cubicBezTo>
                <a:cubicBezTo>
                  <a:pt x="20574" y="-9402"/>
                  <a:pt x="13970" y="-12323"/>
                  <a:pt x="8382" y="-17784"/>
                </a:cubicBezTo>
                <a:cubicBezTo>
                  <a:pt x="2794" y="-23372"/>
                  <a:pt x="0" y="-29849"/>
                  <a:pt x="0" y="28194"/>
                </a:cubicBezTo>
                <a:cubicBezTo>
                  <a:pt x="0" y="20701"/>
                  <a:pt x="2794" y="13970"/>
                  <a:pt x="8382" y="8382"/>
                </a:cubicBezTo>
                <a:cubicBezTo>
                  <a:pt x="13970" y="2794"/>
                  <a:pt x="20574" y="0"/>
                  <a:pt x="28956" y="0"/>
                </a:cubicBez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Shape 478"/>
          <xdr:cNvSpPr>
            <a:spLocks/>
          </xdr:cNvSpPr>
        </xdr:nvSpPr>
        <xdr:spPr>
          <a:xfrm>
            <a:off x="1677950" y="295156"/>
            <a:ext cx="48523" cy="50834"/>
          </a:xfrm>
          <a:custGeom>
            <a:pathLst>
              <a:path h="56261" w="57150">
                <a:moveTo>
                  <a:pt x="29083" y="0"/>
                </a:moveTo>
                <a:cubicBezTo>
                  <a:pt x="-31881" y="0"/>
                  <a:pt x="-27182" y="1015"/>
                  <a:pt x="-22483" y="3683"/>
                </a:cubicBezTo>
                <a:cubicBezTo>
                  <a:pt x="-18800" y="6603"/>
                  <a:pt x="-14990" y="9398"/>
                  <a:pt x="-12069" y="14097"/>
                </a:cubicBezTo>
                <a:cubicBezTo>
                  <a:pt x="-10291" y="18669"/>
                  <a:pt x="-8386" y="23495"/>
                  <a:pt x="-8386" y="28067"/>
                </a:cubicBezTo>
                <a:cubicBezTo>
                  <a:pt x="-8386" y="-29976"/>
                  <a:pt x="-11180" y="-22484"/>
                  <a:pt x="-16895" y="-17658"/>
                </a:cubicBezTo>
                <a:cubicBezTo>
                  <a:pt x="-22483" y="-12069"/>
                  <a:pt x="-28960" y="-9275"/>
                  <a:pt x="29083" y="-9275"/>
                </a:cubicBezTo>
                <a:cubicBezTo>
                  <a:pt x="20574" y="-9275"/>
                  <a:pt x="13970" y="-12069"/>
                  <a:pt x="8382" y="-17658"/>
                </a:cubicBezTo>
                <a:cubicBezTo>
                  <a:pt x="2921" y="-23372"/>
                  <a:pt x="0" y="-29976"/>
                  <a:pt x="0" y="28067"/>
                </a:cubicBezTo>
                <a:cubicBezTo>
                  <a:pt x="0" y="20574"/>
                  <a:pt x="2921" y="14097"/>
                  <a:pt x="8382" y="8509"/>
                </a:cubicBezTo>
                <a:cubicBezTo>
                  <a:pt x="13970" y="2794"/>
                  <a:pt x="20574" y="0"/>
                  <a:pt x="29083" y="0"/>
                </a:cubicBez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Shape 479"/>
          <xdr:cNvSpPr>
            <a:spLocks/>
          </xdr:cNvSpPr>
        </xdr:nvSpPr>
        <xdr:spPr>
          <a:xfrm>
            <a:off x="484634" y="295156"/>
            <a:ext cx="155155" cy="152502"/>
          </a:xfrm>
          <a:custGeom>
            <a:pathLst>
              <a:path h="152654" w="153035">
                <a:moveTo>
                  <a:pt x="76962" y="0"/>
                </a:moveTo>
                <a:cubicBezTo>
                  <a:pt x="90932" y="0"/>
                  <a:pt x="103251" y="2922"/>
                  <a:pt x="115316" y="10414"/>
                </a:cubicBezTo>
                <a:cubicBezTo>
                  <a:pt x="127635" y="16891"/>
                  <a:pt x="136906" y="26289"/>
                  <a:pt x="143637" y="37592"/>
                </a:cubicBezTo>
                <a:cubicBezTo>
                  <a:pt x="150114" y="49785"/>
                  <a:pt x="153035" y="61850"/>
                  <a:pt x="153035" y="76074"/>
                </a:cubicBezTo>
                <a:cubicBezTo>
                  <a:pt x="153035" y="97282"/>
                  <a:pt x="145415" y="115189"/>
                  <a:pt x="131318" y="130175"/>
                </a:cubicBezTo>
                <a:cubicBezTo>
                  <a:pt x="116332" y="145162"/>
                  <a:pt x="98425" y="152654"/>
                  <a:pt x="76962" y="152654"/>
                </a:cubicBezTo>
                <a:cubicBezTo>
                  <a:pt x="56261" y="152654"/>
                  <a:pt x="38481" y="145162"/>
                  <a:pt x="22479" y="130175"/>
                </a:cubicBezTo>
                <a:cubicBezTo>
                  <a:pt x="7493" y="115189"/>
                  <a:pt x="0" y="97282"/>
                  <a:pt x="0" y="76074"/>
                </a:cubicBezTo>
                <a:cubicBezTo>
                  <a:pt x="0" y="54356"/>
                  <a:pt x="7493" y="36703"/>
                  <a:pt x="22479" y="21717"/>
                </a:cubicBezTo>
                <a:cubicBezTo>
                  <a:pt x="38481" y="7493"/>
                  <a:pt x="56261" y="0"/>
                  <a:pt x="76962" y="0"/>
                </a:cubicBez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Shape 480"/>
          <xdr:cNvSpPr>
            <a:spLocks/>
          </xdr:cNvSpPr>
        </xdr:nvSpPr>
        <xdr:spPr>
          <a:xfrm>
            <a:off x="795543" y="457772"/>
            <a:ext cx="155155" cy="152502"/>
          </a:xfrm>
          <a:custGeom>
            <a:pathLst>
              <a:path h="152400" w="152908">
                <a:moveTo>
                  <a:pt x="76962" y="0"/>
                </a:moveTo>
                <a:cubicBezTo>
                  <a:pt x="90170" y="0"/>
                  <a:pt x="103251" y="3683"/>
                  <a:pt x="114554" y="10287"/>
                </a:cubicBezTo>
                <a:cubicBezTo>
                  <a:pt x="126619" y="16891"/>
                  <a:pt x="136017" y="26162"/>
                  <a:pt x="142621" y="38227"/>
                </a:cubicBezTo>
                <a:cubicBezTo>
                  <a:pt x="149225" y="49530"/>
                  <a:pt x="152908" y="62611"/>
                  <a:pt x="152908" y="75692"/>
                </a:cubicBezTo>
                <a:cubicBezTo>
                  <a:pt x="152908" y="97282"/>
                  <a:pt x="145415" y="115951"/>
                  <a:pt x="130429" y="129921"/>
                </a:cubicBezTo>
                <a:cubicBezTo>
                  <a:pt x="116459" y="144907"/>
                  <a:pt x="98552" y="152400"/>
                  <a:pt x="76962" y="152400"/>
                </a:cubicBezTo>
                <a:cubicBezTo>
                  <a:pt x="55372" y="152400"/>
                  <a:pt x="37465" y="144907"/>
                  <a:pt x="22479" y="129921"/>
                </a:cubicBezTo>
                <a:cubicBezTo>
                  <a:pt x="7493" y="114935"/>
                  <a:pt x="0" y="97282"/>
                  <a:pt x="0" y="75692"/>
                </a:cubicBezTo>
                <a:cubicBezTo>
                  <a:pt x="0" y="55118"/>
                  <a:pt x="7493" y="36449"/>
                  <a:pt x="22479" y="22479"/>
                </a:cubicBezTo>
                <a:cubicBezTo>
                  <a:pt x="37465" y="7493"/>
                  <a:pt x="55372" y="0"/>
                  <a:pt x="76962" y="0"/>
                </a:cubicBez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Shape 481"/>
          <xdr:cNvSpPr>
            <a:spLocks/>
          </xdr:cNvSpPr>
        </xdr:nvSpPr>
        <xdr:spPr>
          <a:xfrm>
            <a:off x="989038" y="661374"/>
            <a:ext cx="155155" cy="152502"/>
          </a:xfrm>
          <a:custGeom>
            <a:pathLst>
              <a:path h="152527" w="152908">
                <a:moveTo>
                  <a:pt x="77724" y="0"/>
                </a:moveTo>
                <a:cubicBezTo>
                  <a:pt x="90805" y="0"/>
                  <a:pt x="103124" y="2794"/>
                  <a:pt x="115189" y="10287"/>
                </a:cubicBezTo>
                <a:cubicBezTo>
                  <a:pt x="127508" y="16891"/>
                  <a:pt x="136906" y="26289"/>
                  <a:pt x="143510" y="37592"/>
                </a:cubicBezTo>
                <a:cubicBezTo>
                  <a:pt x="149987" y="49657"/>
                  <a:pt x="152908" y="61976"/>
                  <a:pt x="152908" y="75946"/>
                </a:cubicBezTo>
                <a:cubicBezTo>
                  <a:pt x="152908" y="97536"/>
                  <a:pt x="146304" y="115189"/>
                  <a:pt x="131191" y="130175"/>
                </a:cubicBezTo>
                <a:cubicBezTo>
                  <a:pt x="117094" y="145034"/>
                  <a:pt x="98298" y="152527"/>
                  <a:pt x="77724" y="152527"/>
                </a:cubicBezTo>
                <a:cubicBezTo>
                  <a:pt x="56261" y="152527"/>
                  <a:pt x="38354" y="145034"/>
                  <a:pt x="23368" y="130175"/>
                </a:cubicBezTo>
                <a:cubicBezTo>
                  <a:pt x="8382" y="115189"/>
                  <a:pt x="0" y="97536"/>
                  <a:pt x="0" y="75946"/>
                </a:cubicBezTo>
                <a:cubicBezTo>
                  <a:pt x="0" y="55245"/>
                  <a:pt x="8382" y="36576"/>
                  <a:pt x="23368" y="21590"/>
                </a:cubicBezTo>
                <a:cubicBezTo>
                  <a:pt x="38354" y="7620"/>
                  <a:pt x="56261" y="0"/>
                  <a:pt x="77724" y="0"/>
                </a:cubicBez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Shape 482"/>
          <xdr:cNvSpPr>
            <a:spLocks/>
          </xdr:cNvSpPr>
        </xdr:nvSpPr>
        <xdr:spPr>
          <a:xfrm>
            <a:off x="1222070" y="579933"/>
            <a:ext cx="87462" cy="91554"/>
          </a:xfrm>
          <a:custGeom>
            <a:pathLst>
              <a:path h="90805" w="90932">
                <a:moveTo>
                  <a:pt x="45974" y="0"/>
                </a:moveTo>
                <a:cubicBezTo>
                  <a:pt x="54356" y="0"/>
                  <a:pt x="61722" y="2667"/>
                  <a:pt x="68453" y="6477"/>
                </a:cubicBezTo>
                <a:cubicBezTo>
                  <a:pt x="75946" y="10160"/>
                  <a:pt x="81534" y="15875"/>
                  <a:pt x="85344" y="22479"/>
                </a:cubicBezTo>
                <a:cubicBezTo>
                  <a:pt x="89027" y="29972"/>
                  <a:pt x="90932" y="37338"/>
                  <a:pt x="90932" y="45720"/>
                </a:cubicBezTo>
                <a:cubicBezTo>
                  <a:pt x="90932" y="57912"/>
                  <a:pt x="87122" y="69215"/>
                  <a:pt x="77724" y="77724"/>
                </a:cubicBezTo>
                <a:cubicBezTo>
                  <a:pt x="69215" y="87122"/>
                  <a:pt x="59055" y="90805"/>
                  <a:pt x="45974" y="90805"/>
                </a:cubicBezTo>
                <a:cubicBezTo>
                  <a:pt x="33782" y="90805"/>
                  <a:pt x="22479" y="87122"/>
                  <a:pt x="14097" y="77724"/>
                </a:cubicBezTo>
                <a:cubicBezTo>
                  <a:pt x="4699" y="69215"/>
                  <a:pt x="0" y="57912"/>
                  <a:pt x="0" y="45720"/>
                </a:cubicBezTo>
                <a:cubicBezTo>
                  <a:pt x="0" y="32639"/>
                  <a:pt x="4699" y="22479"/>
                  <a:pt x="14097" y="13081"/>
                </a:cubicBezTo>
                <a:cubicBezTo>
                  <a:pt x="22479" y="4572"/>
                  <a:pt x="33782" y="0"/>
                  <a:pt x="45974" y="0"/>
                </a:cubicBez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Shape 483"/>
          <xdr:cNvSpPr>
            <a:spLocks/>
          </xdr:cNvSpPr>
        </xdr:nvSpPr>
        <xdr:spPr>
          <a:xfrm>
            <a:off x="1057330" y="427431"/>
            <a:ext cx="87462" cy="91554"/>
          </a:xfrm>
          <a:custGeom>
            <a:pathLst>
              <a:path h="91694" w="91059">
                <a:moveTo>
                  <a:pt x="45847" y="0"/>
                </a:moveTo>
                <a:cubicBezTo>
                  <a:pt x="53340" y="0"/>
                  <a:pt x="60833" y="2921"/>
                  <a:pt x="68580" y="6731"/>
                </a:cubicBezTo>
                <a:cubicBezTo>
                  <a:pt x="75057" y="10414"/>
                  <a:pt x="80645" y="16002"/>
                  <a:pt x="84455" y="23495"/>
                </a:cubicBezTo>
                <a:cubicBezTo>
                  <a:pt x="89154" y="30099"/>
                  <a:pt x="91059" y="37465"/>
                  <a:pt x="91059" y="45974"/>
                </a:cubicBezTo>
                <a:cubicBezTo>
                  <a:pt x="91059" y="59055"/>
                  <a:pt x="86233" y="69342"/>
                  <a:pt x="77851" y="77724"/>
                </a:cubicBezTo>
                <a:cubicBezTo>
                  <a:pt x="69342" y="86995"/>
                  <a:pt x="58166" y="91694"/>
                  <a:pt x="45847" y="91694"/>
                </a:cubicBezTo>
                <a:cubicBezTo>
                  <a:pt x="32766" y="91694"/>
                  <a:pt x="22479" y="86995"/>
                  <a:pt x="13081" y="77724"/>
                </a:cubicBezTo>
                <a:cubicBezTo>
                  <a:pt x="4572" y="69342"/>
                  <a:pt x="0" y="58039"/>
                  <a:pt x="0" y="45974"/>
                </a:cubicBezTo>
                <a:cubicBezTo>
                  <a:pt x="0" y="32766"/>
                  <a:pt x="4572" y="22606"/>
                  <a:pt x="13081" y="14224"/>
                </a:cubicBezTo>
                <a:cubicBezTo>
                  <a:pt x="22479" y="4826"/>
                  <a:pt x="32766" y="0"/>
                  <a:pt x="45847" y="0"/>
                </a:cubicBez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Shape 484"/>
          <xdr:cNvSpPr>
            <a:spLocks/>
          </xdr:cNvSpPr>
        </xdr:nvSpPr>
        <xdr:spPr>
          <a:xfrm>
            <a:off x="960283" y="284777"/>
            <a:ext cx="87462" cy="91554"/>
          </a:xfrm>
          <a:custGeom>
            <a:pathLst>
              <a:path h="90805" w="90805">
                <a:moveTo>
                  <a:pt x="45974" y="0"/>
                </a:moveTo>
                <a:cubicBezTo>
                  <a:pt x="53340" y="0"/>
                  <a:pt x="60833" y="1905"/>
                  <a:pt x="68326" y="5588"/>
                </a:cubicBezTo>
                <a:cubicBezTo>
                  <a:pt x="75819" y="10287"/>
                  <a:pt x="81407" y="15875"/>
                  <a:pt x="85217" y="22478"/>
                </a:cubicBezTo>
                <a:cubicBezTo>
                  <a:pt x="88900" y="28956"/>
                  <a:pt x="90805" y="37464"/>
                  <a:pt x="90805" y="44958"/>
                </a:cubicBezTo>
                <a:cubicBezTo>
                  <a:pt x="90805" y="58165"/>
                  <a:pt x="86233" y="68326"/>
                  <a:pt x="77724" y="77724"/>
                </a:cubicBezTo>
                <a:cubicBezTo>
                  <a:pt x="69342" y="86106"/>
                  <a:pt x="58928" y="90805"/>
                  <a:pt x="45974" y="90805"/>
                </a:cubicBezTo>
                <a:cubicBezTo>
                  <a:pt x="33782" y="90805"/>
                  <a:pt x="22606" y="86106"/>
                  <a:pt x="13208" y="77724"/>
                </a:cubicBezTo>
                <a:cubicBezTo>
                  <a:pt x="4699" y="68326"/>
                  <a:pt x="0" y="58165"/>
                  <a:pt x="0" y="44958"/>
                </a:cubicBezTo>
                <a:cubicBezTo>
                  <a:pt x="0" y="32765"/>
                  <a:pt x="4699" y="21463"/>
                  <a:pt x="13208" y="13081"/>
                </a:cubicBezTo>
                <a:cubicBezTo>
                  <a:pt x="22606" y="4699"/>
                  <a:pt x="33782" y="0"/>
                  <a:pt x="45974" y="0"/>
                </a:cubicBez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Shape 485"/>
          <xdr:cNvSpPr>
            <a:spLocks/>
          </xdr:cNvSpPr>
        </xdr:nvSpPr>
        <xdr:spPr>
          <a:xfrm>
            <a:off x="1347871" y="254436"/>
            <a:ext cx="67693" cy="71327"/>
          </a:xfrm>
          <a:custGeom>
            <a:pathLst>
              <a:path h="68326" w="68453">
                <a:moveTo>
                  <a:pt x="34671" y="0"/>
                </a:moveTo>
                <a:cubicBezTo>
                  <a:pt x="40386" y="0"/>
                  <a:pt x="45974" y="1905"/>
                  <a:pt x="51562" y="4573"/>
                </a:cubicBezTo>
                <a:cubicBezTo>
                  <a:pt x="57277" y="8382"/>
                  <a:pt x="60960" y="12065"/>
                  <a:pt x="63881" y="17780"/>
                </a:cubicBezTo>
                <a:cubicBezTo>
                  <a:pt x="66548" y="22479"/>
                  <a:pt x="68453" y="28067"/>
                  <a:pt x="68453" y="34672"/>
                </a:cubicBezTo>
                <a:cubicBezTo>
                  <a:pt x="68453" y="43942"/>
                  <a:pt x="64770" y="52451"/>
                  <a:pt x="58166" y="58928"/>
                </a:cubicBezTo>
                <a:cubicBezTo>
                  <a:pt x="52578" y="65660"/>
                  <a:pt x="44069" y="68326"/>
                  <a:pt x="34671" y="68326"/>
                </a:cubicBezTo>
                <a:cubicBezTo>
                  <a:pt x="25273" y="68326"/>
                  <a:pt x="16891" y="65660"/>
                  <a:pt x="10287" y="58928"/>
                </a:cubicBezTo>
                <a:cubicBezTo>
                  <a:pt x="3683" y="52451"/>
                  <a:pt x="0" y="43942"/>
                  <a:pt x="0" y="34672"/>
                </a:cubicBezTo>
                <a:cubicBezTo>
                  <a:pt x="0" y="25274"/>
                  <a:pt x="3683" y="16891"/>
                  <a:pt x="10287" y="10287"/>
                </a:cubicBezTo>
                <a:cubicBezTo>
                  <a:pt x="16891" y="3683"/>
                  <a:pt x="25273" y="0"/>
                  <a:pt x="34671" y="0"/>
                </a:cubicBez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Shape 486"/>
          <xdr:cNvSpPr>
            <a:spLocks/>
          </xdr:cNvSpPr>
        </xdr:nvSpPr>
        <xdr:spPr>
          <a:xfrm>
            <a:off x="1396394" y="468152"/>
            <a:ext cx="58108" cy="60948"/>
          </a:xfrm>
          <a:custGeom>
            <a:pathLst>
              <a:path h="61722" w="62992">
                <a:moveTo>
                  <a:pt x="31877" y="0"/>
                </a:moveTo>
                <a:cubicBezTo>
                  <a:pt x="-28833" y="0"/>
                  <a:pt x="-23245" y="1905"/>
                  <a:pt x="-18546" y="4826"/>
                </a:cubicBezTo>
                <a:cubicBezTo>
                  <a:pt x="-13847" y="7493"/>
                  <a:pt x="-10037" y="11303"/>
                  <a:pt x="-7370" y="16002"/>
                </a:cubicBezTo>
                <a:cubicBezTo>
                  <a:pt x="-4449" y="20701"/>
                  <a:pt x="-2544" y="25273"/>
                  <a:pt x="-2544" y="30861"/>
                </a:cubicBezTo>
                <a:cubicBezTo>
                  <a:pt x="-2544" y="-25277"/>
                  <a:pt x="-6354" y="-18800"/>
                  <a:pt x="-11942" y="-12196"/>
                </a:cubicBezTo>
                <a:cubicBezTo>
                  <a:pt x="-17657" y="-6481"/>
                  <a:pt x="-25150" y="-3814"/>
                  <a:pt x="31877" y="-3814"/>
                </a:cubicBezTo>
                <a:cubicBezTo>
                  <a:pt x="23495" y="-3814"/>
                  <a:pt x="16002" y="-6481"/>
                  <a:pt x="9398" y="-12196"/>
                </a:cubicBezTo>
                <a:cubicBezTo>
                  <a:pt x="3810" y="-18800"/>
                  <a:pt x="0" y="-26293"/>
                  <a:pt x="0" y="30861"/>
                </a:cubicBezTo>
                <a:cubicBezTo>
                  <a:pt x="0" y="22478"/>
                  <a:pt x="3810" y="14986"/>
                  <a:pt x="9398" y="9398"/>
                </a:cubicBezTo>
                <a:cubicBezTo>
                  <a:pt x="16002" y="2921"/>
                  <a:pt x="23495" y="0"/>
                  <a:pt x="31877" y="0"/>
                </a:cubicBez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Shape 487"/>
          <xdr:cNvSpPr>
            <a:spLocks/>
          </xdr:cNvSpPr>
        </xdr:nvSpPr>
        <xdr:spPr>
          <a:xfrm>
            <a:off x="1474271" y="345990"/>
            <a:ext cx="67693" cy="60948"/>
          </a:xfrm>
          <a:custGeom>
            <a:pathLst>
              <a:path h="61595" w="62992">
                <a:moveTo>
                  <a:pt x="32004" y="0"/>
                </a:moveTo>
                <a:cubicBezTo>
                  <a:pt x="-27944" y="0"/>
                  <a:pt x="-23245" y="1905"/>
                  <a:pt x="-18546" y="4573"/>
                </a:cubicBezTo>
                <a:cubicBezTo>
                  <a:pt x="-13847" y="7493"/>
                  <a:pt x="-10037" y="11303"/>
                  <a:pt x="-7370" y="15875"/>
                </a:cubicBezTo>
                <a:cubicBezTo>
                  <a:pt x="-4449" y="20574"/>
                  <a:pt x="-2544" y="25147"/>
                  <a:pt x="-2544" y="30607"/>
                </a:cubicBezTo>
                <a:cubicBezTo>
                  <a:pt x="-2544" y="-25531"/>
                  <a:pt x="-6354" y="-18926"/>
                  <a:pt x="-11942" y="-12450"/>
                </a:cubicBezTo>
                <a:cubicBezTo>
                  <a:pt x="-17530" y="-6735"/>
                  <a:pt x="-25150" y="-3941"/>
                  <a:pt x="32004" y="-3941"/>
                </a:cubicBezTo>
                <a:cubicBezTo>
                  <a:pt x="23622" y="-3941"/>
                  <a:pt x="16002" y="-6735"/>
                  <a:pt x="9398" y="-12450"/>
                </a:cubicBezTo>
                <a:cubicBezTo>
                  <a:pt x="3810" y="-18926"/>
                  <a:pt x="0" y="-26420"/>
                  <a:pt x="0" y="30607"/>
                </a:cubicBezTo>
                <a:cubicBezTo>
                  <a:pt x="0" y="22352"/>
                  <a:pt x="3810" y="14986"/>
                  <a:pt x="9398" y="9398"/>
                </a:cubicBezTo>
                <a:cubicBezTo>
                  <a:pt x="16002" y="2794"/>
                  <a:pt x="23622" y="0"/>
                  <a:pt x="32004" y="0"/>
                </a:cubicBez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Shape 488"/>
          <xdr:cNvSpPr>
            <a:spLocks/>
          </xdr:cNvSpPr>
        </xdr:nvSpPr>
        <xdr:spPr>
          <a:xfrm>
            <a:off x="1561134" y="264550"/>
            <a:ext cx="58108" cy="60948"/>
          </a:xfrm>
          <a:custGeom>
            <a:pathLst>
              <a:path h="61849" w="61849">
                <a:moveTo>
                  <a:pt x="30988" y="0"/>
                </a:moveTo>
                <a:cubicBezTo>
                  <a:pt x="-28960" y="0"/>
                  <a:pt x="-23372" y="762"/>
                  <a:pt x="-18673" y="3683"/>
                </a:cubicBezTo>
                <a:cubicBezTo>
                  <a:pt x="-13974" y="6477"/>
                  <a:pt x="-10164" y="10160"/>
                  <a:pt x="-7497" y="14986"/>
                </a:cubicBezTo>
                <a:cubicBezTo>
                  <a:pt x="-4576" y="19558"/>
                  <a:pt x="-3687" y="25146"/>
                  <a:pt x="-3687" y="30861"/>
                </a:cubicBezTo>
                <a:cubicBezTo>
                  <a:pt x="-3687" y="-26166"/>
                  <a:pt x="-6481" y="-18673"/>
                  <a:pt x="-12069" y="-13085"/>
                </a:cubicBezTo>
                <a:cubicBezTo>
                  <a:pt x="-18673" y="-6608"/>
                  <a:pt x="-25150" y="-3687"/>
                  <a:pt x="30988" y="-3687"/>
                </a:cubicBezTo>
                <a:cubicBezTo>
                  <a:pt x="22479" y="-3687"/>
                  <a:pt x="14986" y="-6608"/>
                  <a:pt x="9271" y="-13085"/>
                </a:cubicBezTo>
                <a:cubicBezTo>
                  <a:pt x="2794" y="-18673"/>
                  <a:pt x="0" y="-26166"/>
                  <a:pt x="0" y="30861"/>
                </a:cubicBezTo>
                <a:cubicBezTo>
                  <a:pt x="0" y="21463"/>
                  <a:pt x="2794" y="14986"/>
                  <a:pt x="9271" y="8255"/>
                </a:cubicBezTo>
                <a:cubicBezTo>
                  <a:pt x="14986" y="2667"/>
                  <a:pt x="22479" y="0"/>
                  <a:pt x="30988" y="0"/>
                </a:cubicBezTo>
                <a:close/>
              </a:path>
            </a:pathLst>
          </a:custGeom>
          <a:solidFill>
            <a:srgbClr val="69C2E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Shape 489"/>
          <xdr:cNvSpPr>
            <a:spLocks/>
          </xdr:cNvSpPr>
        </xdr:nvSpPr>
        <xdr:spPr>
          <a:xfrm>
            <a:off x="0" y="0"/>
            <a:ext cx="203678" cy="193222"/>
          </a:xfrm>
          <a:custGeom>
            <a:pathLst>
              <a:path h="185293" w="199898">
                <a:moveTo>
                  <a:pt x="0" y="0"/>
                </a:moveTo>
                <a:lnTo>
                  <a:pt x="57277" y="0"/>
                </a:lnTo>
                <a:lnTo>
                  <a:pt x="99568" y="105791"/>
                </a:lnTo>
                <a:lnTo>
                  <a:pt x="142748" y="0"/>
                </a:lnTo>
                <a:lnTo>
                  <a:pt x="199898" y="0"/>
                </a:lnTo>
                <a:lnTo>
                  <a:pt x="117348" y="185293"/>
                </a:lnTo>
                <a:lnTo>
                  <a:pt x="80645" y="185293"/>
                </a:lnTo>
                <a:lnTo>
                  <a:pt x="0" y="0"/>
                </a:lnTo>
                <a:close/>
              </a:path>
            </a:pathLst>
          </a:custGeom>
          <a:solidFill>
            <a:srgbClr val="165295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" name="Shape 490"/>
          <xdr:cNvSpPr>
            <a:spLocks/>
          </xdr:cNvSpPr>
        </xdr:nvSpPr>
        <xdr:spPr>
          <a:xfrm>
            <a:off x="222848" y="0"/>
            <a:ext cx="135985" cy="183109"/>
          </a:xfrm>
          <a:custGeom>
            <a:pathLst>
              <a:path h="182626" w="137795">
                <a:moveTo>
                  <a:pt x="0" y="0"/>
                </a:moveTo>
                <a:lnTo>
                  <a:pt x="135890" y="0"/>
                </a:lnTo>
                <a:lnTo>
                  <a:pt x="135890" y="36449"/>
                </a:lnTo>
                <a:lnTo>
                  <a:pt x="55245" y="36449"/>
                </a:lnTo>
                <a:lnTo>
                  <a:pt x="55245" y="70231"/>
                </a:lnTo>
                <a:lnTo>
                  <a:pt x="132080" y="70231"/>
                </a:lnTo>
                <a:lnTo>
                  <a:pt x="132080" y="106807"/>
                </a:lnTo>
                <a:lnTo>
                  <a:pt x="55245" y="106807"/>
                </a:lnTo>
                <a:lnTo>
                  <a:pt x="55245" y="146050"/>
                </a:lnTo>
                <a:lnTo>
                  <a:pt x="137795" y="146050"/>
                </a:lnTo>
                <a:lnTo>
                  <a:pt x="137795" y="182626"/>
                </a:lnTo>
                <a:lnTo>
                  <a:pt x="0" y="182626"/>
                </a:lnTo>
                <a:lnTo>
                  <a:pt x="0" y="0"/>
                </a:lnTo>
                <a:close/>
              </a:path>
            </a:pathLst>
          </a:custGeom>
          <a:solidFill>
            <a:srgbClr val="165295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" name="Shape 491"/>
          <xdr:cNvSpPr>
            <a:spLocks/>
          </xdr:cNvSpPr>
        </xdr:nvSpPr>
        <xdr:spPr>
          <a:xfrm>
            <a:off x="388187" y="0"/>
            <a:ext cx="184509" cy="183109"/>
          </a:xfrm>
          <a:custGeom>
            <a:pathLst>
              <a:path h="182626" w="188595">
                <a:moveTo>
                  <a:pt x="0" y="0"/>
                </a:moveTo>
                <a:lnTo>
                  <a:pt x="188595" y="0"/>
                </a:lnTo>
                <a:lnTo>
                  <a:pt x="188595" y="44958"/>
                </a:lnTo>
                <a:lnTo>
                  <a:pt x="121920" y="44958"/>
                </a:lnTo>
                <a:lnTo>
                  <a:pt x="121920" y="182626"/>
                </a:lnTo>
                <a:lnTo>
                  <a:pt x="66675" y="182626"/>
                </a:lnTo>
                <a:lnTo>
                  <a:pt x="66675" y="44958"/>
                </a:lnTo>
                <a:lnTo>
                  <a:pt x="0" y="44958"/>
                </a:lnTo>
                <a:lnTo>
                  <a:pt x="0" y="0"/>
                </a:lnTo>
                <a:close/>
              </a:path>
            </a:pathLst>
          </a:custGeom>
          <a:solidFill>
            <a:srgbClr val="165295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" name="Shape 492"/>
          <xdr:cNvSpPr>
            <a:spLocks/>
          </xdr:cNvSpPr>
        </xdr:nvSpPr>
        <xdr:spPr>
          <a:xfrm>
            <a:off x="1755227" y="376331"/>
            <a:ext cx="48523" cy="60948"/>
          </a:xfrm>
          <a:custGeom>
            <a:pathLst>
              <a:path h="56261" w="56134">
                <a:moveTo>
                  <a:pt x="28067" y="0"/>
                </a:moveTo>
                <a:cubicBezTo>
                  <a:pt x="32766" y="0"/>
                  <a:pt x="-28198" y="1015"/>
                  <a:pt x="-23372" y="3810"/>
                </a:cubicBezTo>
                <a:cubicBezTo>
                  <a:pt x="-18800" y="5588"/>
                  <a:pt x="-15879" y="9398"/>
                  <a:pt x="-13212" y="14097"/>
                </a:cubicBezTo>
                <a:cubicBezTo>
                  <a:pt x="-10291" y="17907"/>
                  <a:pt x="-9402" y="22478"/>
                  <a:pt x="-9402" y="28194"/>
                </a:cubicBezTo>
                <a:cubicBezTo>
                  <a:pt x="-9402" y="-29849"/>
                  <a:pt x="-12196" y="-23246"/>
                  <a:pt x="-17784" y="-17658"/>
                </a:cubicBezTo>
                <a:cubicBezTo>
                  <a:pt x="-22483" y="-12069"/>
                  <a:pt x="-29087" y="-9275"/>
                  <a:pt x="28067" y="-9275"/>
                </a:cubicBezTo>
                <a:cubicBezTo>
                  <a:pt x="20574" y="-9275"/>
                  <a:pt x="14097" y="-12069"/>
                  <a:pt x="8509" y="-17658"/>
                </a:cubicBezTo>
                <a:cubicBezTo>
                  <a:pt x="2794" y="-23246"/>
                  <a:pt x="0" y="-29849"/>
                  <a:pt x="0" y="28194"/>
                </a:cubicBezTo>
                <a:cubicBezTo>
                  <a:pt x="0" y="19812"/>
                  <a:pt x="2794" y="13081"/>
                  <a:pt x="8509" y="7493"/>
                </a:cubicBezTo>
                <a:cubicBezTo>
                  <a:pt x="14097" y="2921"/>
                  <a:pt x="20574" y="0"/>
                  <a:pt x="28067" y="0"/>
                </a:cubicBezTo>
                <a:close/>
              </a:path>
            </a:pathLst>
          </a:custGeom>
          <a:solidFill>
            <a:srgbClr val="165295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Shape 493"/>
          <xdr:cNvSpPr>
            <a:spLocks/>
          </xdr:cNvSpPr>
        </xdr:nvSpPr>
        <xdr:spPr>
          <a:xfrm>
            <a:off x="1842689" y="254436"/>
            <a:ext cx="194093" cy="172995"/>
          </a:xfrm>
          <a:custGeom>
            <a:pathLst>
              <a:path h="181610" w="197993">
                <a:moveTo>
                  <a:pt x="0" y="0"/>
                </a:moveTo>
                <a:lnTo>
                  <a:pt x="48768" y="0"/>
                </a:lnTo>
                <a:lnTo>
                  <a:pt x="143510" y="101346"/>
                </a:lnTo>
                <a:lnTo>
                  <a:pt x="143510" y="0"/>
                </a:lnTo>
                <a:lnTo>
                  <a:pt x="197993" y="0"/>
                </a:lnTo>
                <a:lnTo>
                  <a:pt x="197993" y="181610"/>
                </a:lnTo>
                <a:lnTo>
                  <a:pt x="149225" y="181610"/>
                </a:lnTo>
                <a:lnTo>
                  <a:pt x="54356" y="80645"/>
                </a:lnTo>
                <a:lnTo>
                  <a:pt x="54356" y="181610"/>
                </a:lnTo>
                <a:lnTo>
                  <a:pt x="0" y="181610"/>
                </a:lnTo>
                <a:lnTo>
                  <a:pt x="0" y="0"/>
                </a:lnTo>
                <a:close/>
              </a:path>
            </a:pathLst>
          </a:custGeom>
          <a:solidFill>
            <a:srgbClr val="165295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" name="Shape 494"/>
          <xdr:cNvSpPr>
            <a:spLocks/>
          </xdr:cNvSpPr>
        </xdr:nvSpPr>
        <xdr:spPr>
          <a:xfrm>
            <a:off x="2085306" y="254436"/>
            <a:ext cx="135985" cy="172995"/>
          </a:xfrm>
          <a:custGeom>
            <a:pathLst>
              <a:path h="181610" w="138684">
                <a:moveTo>
                  <a:pt x="0" y="0"/>
                </a:moveTo>
                <a:lnTo>
                  <a:pt x="54356" y="0"/>
                </a:lnTo>
                <a:lnTo>
                  <a:pt x="54356" y="138557"/>
                </a:lnTo>
                <a:lnTo>
                  <a:pt x="138684" y="138557"/>
                </a:lnTo>
                <a:lnTo>
                  <a:pt x="138684" y="181610"/>
                </a:lnTo>
                <a:lnTo>
                  <a:pt x="0" y="181610"/>
                </a:lnTo>
                <a:lnTo>
                  <a:pt x="0" y="0"/>
                </a:lnTo>
                <a:close/>
              </a:path>
            </a:pathLst>
          </a:custGeom>
          <a:solidFill>
            <a:srgbClr val="165295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_Combo_All" displayName="Tbl_Combo_All" ref="A1:D8" comment="" totalsRowShown="0">
  <autoFilter ref="A1:D8"/>
  <tableColumns count="4">
    <tableColumn id="3" name="ComboWaarde"/>
    <tableColumn id="4" name="Waarde"/>
    <tableColumn id="5" name="Veld"/>
    <tableColumn id="6" name="Rege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3">
      <selection activeCell="I46" sqref="I46"/>
    </sheetView>
  </sheetViews>
  <sheetFormatPr defaultColWidth="8.8515625" defaultRowHeight="15"/>
  <cols>
    <col min="1" max="1" width="3.7109375" style="0" customWidth="1"/>
    <col min="2" max="2" width="5.7109375" style="0" customWidth="1"/>
    <col min="3" max="3" width="12.7109375" style="0" customWidth="1"/>
    <col min="4" max="4" width="8.7109375" style="0" customWidth="1"/>
    <col min="5" max="9" width="7.7109375" style="0" customWidth="1"/>
    <col min="10" max="10" width="0.85546875" style="0" customWidth="1"/>
    <col min="11" max="11" width="5.7109375" style="0" customWidth="1"/>
    <col min="12" max="12" width="0.85546875" style="0" customWidth="1"/>
    <col min="13" max="13" width="16.7109375" style="0" customWidth="1"/>
    <col min="14" max="16" width="8.7109375" style="0" customWidth="1"/>
    <col min="17" max="17" width="3.7109375" style="0" customWidth="1"/>
  </cols>
  <sheetData>
    <row r="1" spans="1:17" ht="24.75" customHeight="1">
      <c r="A1" s="89"/>
      <c r="B1" s="108"/>
      <c r="C1" s="108"/>
      <c r="D1" s="10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09"/>
    </row>
    <row r="2" spans="1:17" ht="75" customHeight="1">
      <c r="A2" s="43"/>
      <c r="B2" s="9"/>
      <c r="C2" s="9"/>
      <c r="D2" s="9"/>
      <c r="E2" s="9"/>
      <c r="F2" s="9"/>
      <c r="G2" s="39"/>
      <c r="H2" s="72"/>
      <c r="I2" s="72"/>
      <c r="J2" s="72"/>
      <c r="K2" s="9"/>
      <c r="L2" s="9"/>
      <c r="M2" s="9"/>
      <c r="N2" s="9"/>
      <c r="O2" s="9"/>
      <c r="P2" s="9"/>
      <c r="Q2" s="10"/>
    </row>
    <row r="3" spans="1:17" ht="15" customHeight="1">
      <c r="A3" s="43"/>
      <c r="B3" s="11"/>
      <c r="C3" s="11"/>
      <c r="D3" s="11"/>
      <c r="E3" s="11"/>
      <c r="F3" s="11"/>
      <c r="G3" s="11"/>
      <c r="H3" s="39"/>
      <c r="I3" s="39"/>
      <c r="J3" s="39"/>
      <c r="K3" s="11"/>
      <c r="L3" s="11"/>
      <c r="M3" s="11"/>
      <c r="N3" s="11"/>
      <c r="O3" s="11"/>
      <c r="P3" s="11"/>
      <c r="Q3" s="12"/>
    </row>
    <row r="4" spans="1:17" ht="18">
      <c r="A4" s="43"/>
      <c r="B4" s="118" t="s">
        <v>97</v>
      </c>
      <c r="C4" s="118"/>
      <c r="D4" s="118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1:17" ht="15">
      <c r="A5" s="4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</row>
    <row r="6" spans="1:17" ht="20.25" customHeight="1">
      <c r="A6" s="43"/>
      <c r="B6" s="13" t="s">
        <v>15</v>
      </c>
      <c r="C6" s="13"/>
      <c r="D6" s="113"/>
      <c r="E6" s="80"/>
      <c r="F6" s="80"/>
      <c r="G6" s="80"/>
      <c r="H6" s="81"/>
      <c r="I6" s="82"/>
      <c r="J6" s="39"/>
      <c r="K6" s="39"/>
      <c r="L6" s="39"/>
      <c r="M6" s="39"/>
      <c r="N6" s="11"/>
      <c r="O6" s="11"/>
      <c r="P6" s="11"/>
      <c r="Q6" s="12"/>
    </row>
    <row r="7" spans="1:17" ht="20.25" customHeight="1">
      <c r="A7" s="43"/>
      <c r="B7" s="13" t="s">
        <v>85</v>
      </c>
      <c r="C7" s="13"/>
      <c r="D7" s="114"/>
      <c r="E7" s="110"/>
      <c r="F7" s="110"/>
      <c r="G7" s="110"/>
      <c r="H7" s="111"/>
      <c r="I7" s="112"/>
      <c r="J7" s="39"/>
      <c r="K7" s="14"/>
      <c r="L7" s="97"/>
      <c r="M7" s="9" t="s">
        <v>68</v>
      </c>
      <c r="N7" s="11"/>
      <c r="O7" s="11"/>
      <c r="P7" s="11"/>
      <c r="Q7" s="12"/>
    </row>
    <row r="8" spans="1:17" ht="20.25" customHeight="1">
      <c r="A8" s="43"/>
      <c r="B8" s="13" t="s">
        <v>16</v>
      </c>
      <c r="C8" s="13"/>
      <c r="D8" s="115"/>
      <c r="E8" s="83"/>
      <c r="F8" s="83"/>
      <c r="G8" s="83"/>
      <c r="H8" s="84"/>
      <c r="I8" s="85"/>
      <c r="J8" s="39"/>
      <c r="K8" s="13"/>
      <c r="L8" s="98"/>
      <c r="M8" s="13"/>
      <c r="N8" s="13"/>
      <c r="O8" s="13"/>
      <c r="P8" s="13"/>
      <c r="Q8" s="16"/>
    </row>
    <row r="9" spans="1:17" ht="20.25" customHeight="1">
      <c r="A9" s="43"/>
      <c r="B9" s="13" t="s">
        <v>17</v>
      </c>
      <c r="C9" s="13"/>
      <c r="D9" s="115"/>
      <c r="E9" s="83"/>
      <c r="F9" s="83"/>
      <c r="G9" s="83"/>
      <c r="H9" s="84"/>
      <c r="I9" s="85"/>
      <c r="J9" s="39"/>
      <c r="K9" s="17"/>
      <c r="L9" s="98"/>
      <c r="M9" s="9" t="s">
        <v>70</v>
      </c>
      <c r="N9" s="13"/>
      <c r="O9" s="13"/>
      <c r="P9" s="13"/>
      <c r="Q9" s="16"/>
    </row>
    <row r="10" spans="1:17" ht="20.25" customHeight="1">
      <c r="A10" s="43"/>
      <c r="B10" s="13" t="s">
        <v>18</v>
      </c>
      <c r="C10" s="13"/>
      <c r="D10" s="115"/>
      <c r="E10" s="83"/>
      <c r="F10" s="83"/>
      <c r="G10" s="83"/>
      <c r="H10" s="84"/>
      <c r="I10" s="85"/>
      <c r="J10" s="39"/>
      <c r="K10" s="13"/>
      <c r="L10" s="98"/>
      <c r="M10" s="13"/>
      <c r="N10" s="13"/>
      <c r="O10" s="13"/>
      <c r="P10" s="13"/>
      <c r="Q10" s="16"/>
    </row>
    <row r="11" spans="1:17" ht="20.25" customHeight="1">
      <c r="A11" s="43"/>
      <c r="B11" s="13" t="s">
        <v>19</v>
      </c>
      <c r="C11" s="13"/>
      <c r="D11" s="116"/>
      <c r="E11" s="83"/>
      <c r="F11" s="83"/>
      <c r="G11" s="83"/>
      <c r="H11" s="84"/>
      <c r="I11" s="85"/>
      <c r="J11" s="39"/>
      <c r="K11" s="18"/>
      <c r="L11" s="98"/>
      <c r="M11" s="19" t="s">
        <v>20</v>
      </c>
      <c r="N11" s="13"/>
      <c r="O11" s="13"/>
      <c r="P11" s="13"/>
      <c r="Q11" s="16"/>
    </row>
    <row r="12" spans="1:17" ht="20.25" customHeight="1">
      <c r="A12" s="43"/>
      <c r="B12" s="13" t="s">
        <v>21</v>
      </c>
      <c r="C12" s="13"/>
      <c r="D12" s="117"/>
      <c r="E12" s="83"/>
      <c r="F12" s="83"/>
      <c r="G12" s="83"/>
      <c r="H12" s="83"/>
      <c r="I12" s="86"/>
      <c r="J12" s="13"/>
      <c r="K12" s="13"/>
      <c r="L12" s="13"/>
      <c r="M12" s="13"/>
      <c r="N12" s="13"/>
      <c r="O12" s="13"/>
      <c r="P12" s="13"/>
      <c r="Q12" s="16"/>
    </row>
    <row r="13" spans="1:17" ht="24.75" customHeight="1" thickBot="1">
      <c r="A13" s="90"/>
      <c r="B13" s="20"/>
      <c r="C13" s="20"/>
      <c r="D13" s="20"/>
      <c r="E13" s="21"/>
      <c r="F13" s="21"/>
      <c r="G13" s="21"/>
      <c r="H13" s="20"/>
      <c r="I13" s="20"/>
      <c r="J13" s="20"/>
      <c r="K13" s="20"/>
      <c r="L13" s="20"/>
      <c r="M13" s="20"/>
      <c r="N13" s="20"/>
      <c r="O13" s="20"/>
      <c r="P13" s="20"/>
      <c r="Q13" s="22"/>
    </row>
    <row r="14" spans="1:17" ht="24.75" customHeight="1">
      <c r="A14" s="43"/>
      <c r="B14" s="78"/>
      <c r="C14" s="78"/>
      <c r="D14" s="78"/>
      <c r="E14" s="15"/>
      <c r="F14" s="15"/>
      <c r="G14" s="15"/>
      <c r="H14" s="15"/>
      <c r="I14" s="15"/>
      <c r="J14" s="15"/>
      <c r="K14" s="13"/>
      <c r="L14" s="13"/>
      <c r="M14" s="13"/>
      <c r="N14" s="13"/>
      <c r="O14" s="13"/>
      <c r="P14" s="19"/>
      <c r="Q14" s="24"/>
    </row>
    <row r="15" spans="1:17" ht="15">
      <c r="A15" s="43"/>
      <c r="B15" s="23"/>
      <c r="C15" s="23"/>
      <c r="D15" s="131" t="s">
        <v>71</v>
      </c>
      <c r="E15" s="131"/>
      <c r="F15" s="131" t="s">
        <v>72</v>
      </c>
      <c r="G15" s="131"/>
      <c r="H15" s="131"/>
      <c r="I15" s="131"/>
      <c r="J15" s="131"/>
      <c r="K15" s="131"/>
      <c r="L15" s="141"/>
      <c r="M15" s="23"/>
      <c r="N15" s="19"/>
      <c r="O15" s="19"/>
      <c r="P15" s="19"/>
      <c r="Q15" s="24"/>
    </row>
    <row r="16" spans="1:17" ht="15">
      <c r="A16" s="43"/>
      <c r="B16" s="91" t="s">
        <v>22</v>
      </c>
      <c r="C16" s="55"/>
      <c r="D16" s="55"/>
      <c r="E16" s="56" t="s">
        <v>23</v>
      </c>
      <c r="F16" s="58">
        <v>1</v>
      </c>
      <c r="G16" s="58">
        <v>2</v>
      </c>
      <c r="H16" s="56">
        <v>3</v>
      </c>
      <c r="I16" s="56">
        <v>4</v>
      </c>
      <c r="J16" s="59"/>
      <c r="K16" s="96">
        <v>5</v>
      </c>
      <c r="L16" s="96"/>
      <c r="M16" s="58" t="s">
        <v>24</v>
      </c>
      <c r="N16" s="56" t="s">
        <v>69</v>
      </c>
      <c r="O16" s="19"/>
      <c r="P16" s="19"/>
      <c r="Q16" s="24"/>
    </row>
    <row r="17" spans="1:17" ht="15">
      <c r="A17" s="43"/>
      <c r="B17" s="92" t="s">
        <v>25</v>
      </c>
      <c r="C17" s="28"/>
      <c r="D17" s="28"/>
      <c r="E17" s="29">
        <v>1</v>
      </c>
      <c r="F17" s="30">
        <v>0.45</v>
      </c>
      <c r="G17" s="30">
        <v>0.31</v>
      </c>
      <c r="H17" s="33">
        <v>0.25</v>
      </c>
      <c r="I17" s="33">
        <v>0.21</v>
      </c>
      <c r="J17" s="73"/>
      <c r="K17" s="87">
        <v>0.2</v>
      </c>
      <c r="L17" s="75"/>
      <c r="M17" s="79"/>
      <c r="N17" s="107">
        <f>IF(M17="","",E17*(HLOOKUP(M17,Toestellen,2))*M17)</f>
      </c>
      <c r="O17" s="19"/>
      <c r="P17" s="19"/>
      <c r="Q17" s="24"/>
    </row>
    <row r="18" spans="1:17" ht="15">
      <c r="A18" s="43"/>
      <c r="B18" s="93" t="s">
        <v>26</v>
      </c>
      <c r="C18" s="19"/>
      <c r="D18" s="19"/>
      <c r="E18" s="29">
        <v>2</v>
      </c>
      <c r="F18" s="30">
        <v>0.45</v>
      </c>
      <c r="G18" s="30">
        <v>0.31</v>
      </c>
      <c r="H18" s="33">
        <v>0.25</v>
      </c>
      <c r="I18" s="33">
        <v>0.21</v>
      </c>
      <c r="J18" s="73"/>
      <c r="K18" s="87">
        <v>0.2</v>
      </c>
      <c r="L18" s="75"/>
      <c r="M18" s="79"/>
      <c r="N18" s="32">
        <f>IF(M18="","",E18*(HLOOKUP(M18,Toestellen,3))*M18)</f>
      </c>
      <c r="O18" s="19"/>
      <c r="P18" s="19"/>
      <c r="Q18" s="24"/>
    </row>
    <row r="19" spans="1:17" ht="15">
      <c r="A19" s="43"/>
      <c r="B19" s="93" t="s">
        <v>27</v>
      </c>
      <c r="C19" s="19"/>
      <c r="D19" s="19"/>
      <c r="E19" s="29">
        <v>1</v>
      </c>
      <c r="F19" s="30">
        <v>0.45</v>
      </c>
      <c r="G19" s="30">
        <v>0.31</v>
      </c>
      <c r="H19" s="33">
        <v>0.25</v>
      </c>
      <c r="I19" s="33">
        <v>0.21</v>
      </c>
      <c r="J19" s="73"/>
      <c r="K19" s="87">
        <v>0.2</v>
      </c>
      <c r="L19" s="75"/>
      <c r="M19" s="79"/>
      <c r="N19" s="32">
        <f>IF(M19="","",E19*(HLOOKUP(M19,Toestellen,4))*M19)</f>
      </c>
      <c r="O19" s="19"/>
      <c r="P19" s="19"/>
      <c r="Q19" s="24"/>
    </row>
    <row r="20" spans="1:17" ht="15">
      <c r="A20" s="43"/>
      <c r="B20" s="94" t="s">
        <v>28</v>
      </c>
      <c r="C20" s="23"/>
      <c r="D20" s="23"/>
      <c r="E20" s="29">
        <v>3</v>
      </c>
      <c r="F20" s="33">
        <v>0.45</v>
      </c>
      <c r="G20" s="33">
        <v>0.31</v>
      </c>
      <c r="H20" s="33">
        <v>0.25</v>
      </c>
      <c r="I20" s="33">
        <v>0.21</v>
      </c>
      <c r="J20" s="74"/>
      <c r="K20" s="87">
        <v>0.2</v>
      </c>
      <c r="L20" s="76"/>
      <c r="M20" s="79"/>
      <c r="N20" s="32">
        <f>IF(M20="","",E20*(HLOOKUP(M20,Toestellen,5))*M20)</f>
      </c>
      <c r="O20" s="19"/>
      <c r="P20" s="19"/>
      <c r="Q20" s="24"/>
    </row>
    <row r="21" spans="1:17" ht="9.75" customHeight="1">
      <c r="A21" s="43"/>
      <c r="B21" s="19"/>
      <c r="C21" s="19"/>
      <c r="D21" s="19"/>
      <c r="E21" s="34"/>
      <c r="F21" s="35"/>
      <c r="G21" s="35"/>
      <c r="H21" s="35"/>
      <c r="I21" s="35"/>
      <c r="J21" s="35"/>
      <c r="K21" s="38"/>
      <c r="L21" s="35"/>
      <c r="M21" s="36"/>
      <c r="N21" s="53"/>
      <c r="O21" s="19"/>
      <c r="P21" s="19"/>
      <c r="Q21" s="24"/>
    </row>
    <row r="22" spans="1:17" ht="15">
      <c r="A22" s="43"/>
      <c r="B22" s="92" t="s">
        <v>29</v>
      </c>
      <c r="C22" s="28"/>
      <c r="D22" s="28"/>
      <c r="E22" s="29">
        <v>0.8</v>
      </c>
      <c r="F22" s="30">
        <v>0.45</v>
      </c>
      <c r="G22" s="30">
        <v>0.31</v>
      </c>
      <c r="H22" s="33">
        <v>0.25</v>
      </c>
      <c r="I22" s="33">
        <v>0.21</v>
      </c>
      <c r="J22" s="73"/>
      <c r="K22" s="87">
        <v>0.2</v>
      </c>
      <c r="L22" s="87"/>
      <c r="M22" s="31"/>
      <c r="N22" s="32">
        <f>IF(M22="","",E22*(HLOOKUP(M22,Toestellen,8))*M22)</f>
      </c>
      <c r="O22" s="19"/>
      <c r="P22" s="19"/>
      <c r="Q22" s="24"/>
    </row>
    <row r="23" spans="1:17" ht="15">
      <c r="A23" s="43"/>
      <c r="B23" s="93" t="s">
        <v>30</v>
      </c>
      <c r="C23" s="19"/>
      <c r="D23" s="19"/>
      <c r="E23" s="29">
        <v>2.5</v>
      </c>
      <c r="F23" s="30">
        <v>0.45</v>
      </c>
      <c r="G23" s="30">
        <v>0.31</v>
      </c>
      <c r="H23" s="33">
        <v>0.25</v>
      </c>
      <c r="I23" s="33">
        <v>0.21</v>
      </c>
      <c r="J23" s="73"/>
      <c r="K23" s="87">
        <v>0.2</v>
      </c>
      <c r="L23" s="87"/>
      <c r="M23" s="31"/>
      <c r="N23" s="32">
        <f>IF(M23="","",E23*(HLOOKUP(M23,Toestellen,8))*M23)</f>
      </c>
      <c r="O23" s="19"/>
      <c r="P23" s="19"/>
      <c r="Q23" s="24"/>
    </row>
    <row r="24" spans="1:17" ht="15">
      <c r="A24" s="43"/>
      <c r="B24" s="93" t="s">
        <v>31</v>
      </c>
      <c r="C24" s="19"/>
      <c r="D24" s="19"/>
      <c r="E24" s="29">
        <v>1.5</v>
      </c>
      <c r="F24" s="30">
        <v>0.45</v>
      </c>
      <c r="G24" s="30">
        <v>0.31</v>
      </c>
      <c r="H24" s="33">
        <v>0.25</v>
      </c>
      <c r="I24" s="33">
        <v>0.21</v>
      </c>
      <c r="J24" s="73"/>
      <c r="K24" s="87">
        <v>0.2</v>
      </c>
      <c r="L24" s="87"/>
      <c r="M24" s="31"/>
      <c r="N24" s="32">
        <f>IF(M24="","",E24*(HLOOKUP(M24,Toestellen,9))*M24)</f>
      </c>
      <c r="O24" s="19"/>
      <c r="P24" s="19"/>
      <c r="Q24" s="24"/>
    </row>
    <row r="25" spans="1:17" ht="15">
      <c r="A25" s="43"/>
      <c r="B25" s="94" t="s">
        <v>32</v>
      </c>
      <c r="C25" s="23"/>
      <c r="D25" s="23"/>
      <c r="E25" s="29">
        <v>4</v>
      </c>
      <c r="F25" s="33">
        <v>0.45</v>
      </c>
      <c r="G25" s="33">
        <v>0.31</v>
      </c>
      <c r="H25" s="33">
        <v>0.25</v>
      </c>
      <c r="I25" s="33">
        <v>0.21</v>
      </c>
      <c r="J25" s="74"/>
      <c r="K25" s="87">
        <v>0.2</v>
      </c>
      <c r="L25" s="87"/>
      <c r="M25" s="31"/>
      <c r="N25" s="32">
        <f>IF(M25="","",E25*(HLOOKUP(M25,Toestellen,10))*M25)</f>
      </c>
      <c r="O25" s="19"/>
      <c r="P25" s="19"/>
      <c r="Q25" s="24"/>
    </row>
    <row r="26" spans="1:17" ht="9.75" customHeight="1">
      <c r="A26" s="43"/>
      <c r="B26" s="28"/>
      <c r="C26" s="28"/>
      <c r="D26" s="28"/>
      <c r="E26" s="37"/>
      <c r="F26" s="38"/>
      <c r="G26" s="38"/>
      <c r="H26" s="38"/>
      <c r="I26" s="38"/>
      <c r="J26" s="38"/>
      <c r="K26" s="87"/>
      <c r="L26" s="87"/>
      <c r="M26" s="26"/>
      <c r="N26" s="54"/>
      <c r="O26" s="19"/>
      <c r="P26" s="19"/>
      <c r="Q26" s="24"/>
    </row>
    <row r="27" spans="1:17" ht="15">
      <c r="A27" s="43"/>
      <c r="B27" s="92" t="s">
        <v>80</v>
      </c>
      <c r="C27" s="28"/>
      <c r="D27" s="28"/>
      <c r="E27" s="29">
        <v>2</v>
      </c>
      <c r="F27" s="33">
        <v>0.6</v>
      </c>
      <c r="G27" s="33">
        <v>0.45</v>
      </c>
      <c r="H27" s="33">
        <v>0.4</v>
      </c>
      <c r="I27" s="33">
        <v>0.34</v>
      </c>
      <c r="J27" s="74"/>
      <c r="K27" s="87">
        <v>0.3</v>
      </c>
      <c r="L27" s="87"/>
      <c r="M27" s="31"/>
      <c r="N27" s="32">
        <f>IF(M27="","",E27*(HLOOKUP(M27,Toestellen,12))*M27)</f>
      </c>
      <c r="O27" s="19"/>
      <c r="P27" s="19"/>
      <c r="Q27" s="24"/>
    </row>
    <row r="28" spans="1:17" ht="15">
      <c r="A28" s="43"/>
      <c r="B28" s="93" t="s">
        <v>33</v>
      </c>
      <c r="C28" s="19"/>
      <c r="D28" s="19"/>
      <c r="E28" s="29">
        <v>1</v>
      </c>
      <c r="F28" s="33">
        <v>0.45</v>
      </c>
      <c r="G28" s="33">
        <v>0.31</v>
      </c>
      <c r="H28" s="33">
        <v>0.25</v>
      </c>
      <c r="I28" s="33">
        <v>0.21</v>
      </c>
      <c r="J28" s="74"/>
      <c r="K28" s="87">
        <v>0.2</v>
      </c>
      <c r="L28" s="87"/>
      <c r="M28" s="31"/>
      <c r="N28" s="32">
        <f>IF(M28="","",E28*(HLOOKUP(M28,Toestellen,13))*M28)</f>
      </c>
      <c r="O28" s="19"/>
      <c r="P28" s="19"/>
      <c r="Q28" s="24"/>
    </row>
    <row r="29" spans="1:17" ht="15">
      <c r="A29" s="43"/>
      <c r="B29" s="93" t="s">
        <v>34</v>
      </c>
      <c r="C29" s="19"/>
      <c r="D29" s="19"/>
      <c r="E29" s="29">
        <v>0.1</v>
      </c>
      <c r="F29" s="33">
        <v>0.45</v>
      </c>
      <c r="G29" s="33">
        <v>0.31</v>
      </c>
      <c r="H29" s="33">
        <v>0.25</v>
      </c>
      <c r="I29" s="33">
        <v>0.21</v>
      </c>
      <c r="J29" s="74"/>
      <c r="K29" s="87">
        <v>0.2</v>
      </c>
      <c r="L29" s="87"/>
      <c r="M29" s="31"/>
      <c r="N29" s="32">
        <f>IF(M29="","",E29*(HLOOKUP(M29,Toestellen,14))*M29)</f>
      </c>
      <c r="O29" s="19"/>
      <c r="P29" s="19"/>
      <c r="Q29" s="24"/>
    </row>
    <row r="30" spans="1:17" ht="15">
      <c r="A30" s="43"/>
      <c r="B30" s="93" t="s">
        <v>81</v>
      </c>
      <c r="C30" s="19"/>
      <c r="D30" s="19"/>
      <c r="E30" s="29">
        <v>2</v>
      </c>
      <c r="F30" s="33">
        <v>0.45</v>
      </c>
      <c r="G30" s="33">
        <v>0.31</v>
      </c>
      <c r="H30" s="33">
        <v>0.25</v>
      </c>
      <c r="I30" s="33">
        <v>0.21</v>
      </c>
      <c r="J30" s="74"/>
      <c r="K30" s="87">
        <v>0.2</v>
      </c>
      <c r="L30" s="87"/>
      <c r="M30" s="31"/>
      <c r="N30" s="32">
        <f>IF(M30="","",E30*(HLOOKUP(M30,Toestellen,15))*M30)</f>
      </c>
      <c r="O30" s="19"/>
      <c r="P30" s="19"/>
      <c r="Q30" s="24"/>
    </row>
    <row r="31" spans="1:17" ht="15">
      <c r="A31" s="43"/>
      <c r="B31" s="93" t="s">
        <v>82</v>
      </c>
      <c r="C31" s="19"/>
      <c r="D31" s="19"/>
      <c r="E31" s="29">
        <v>1.5</v>
      </c>
      <c r="F31" s="33">
        <v>0.45</v>
      </c>
      <c r="G31" s="33">
        <v>0.31</v>
      </c>
      <c r="H31" s="33">
        <v>0.25</v>
      </c>
      <c r="I31" s="33">
        <v>0.21</v>
      </c>
      <c r="J31" s="74"/>
      <c r="K31" s="87">
        <v>0.2</v>
      </c>
      <c r="L31" s="87"/>
      <c r="M31" s="31"/>
      <c r="N31" s="32">
        <f>IF(M31="","",E31*(HLOOKUP(M31,Toestellen,16))*M31)</f>
      </c>
      <c r="O31" s="19"/>
      <c r="P31" s="19"/>
      <c r="Q31" s="24"/>
    </row>
    <row r="32" spans="1:17" ht="15">
      <c r="A32" s="43"/>
      <c r="B32" s="94" t="s">
        <v>83</v>
      </c>
      <c r="C32" s="23"/>
      <c r="D32" s="23"/>
      <c r="E32" s="29">
        <v>2</v>
      </c>
      <c r="F32" s="33">
        <v>0.45</v>
      </c>
      <c r="G32" s="33">
        <v>0.31</v>
      </c>
      <c r="H32" s="33">
        <v>0.25</v>
      </c>
      <c r="I32" s="33">
        <v>0.21</v>
      </c>
      <c r="J32" s="74"/>
      <c r="K32" s="87">
        <v>0.2</v>
      </c>
      <c r="L32" s="87"/>
      <c r="M32" s="31"/>
      <c r="N32" s="32">
        <f>IF(M32="","",E32*(HLOOKUP(M32,Toestellen,17))*M32)</f>
      </c>
      <c r="O32" s="19"/>
      <c r="P32" s="19"/>
      <c r="Q32" s="24"/>
    </row>
    <row r="33" spans="1:17" ht="9.75" customHeight="1">
      <c r="A33" s="43"/>
      <c r="B33" s="19"/>
      <c r="C33" s="19"/>
      <c r="D33" s="19"/>
      <c r="E33" s="34"/>
      <c r="F33" s="35"/>
      <c r="G33" s="35"/>
      <c r="H33" s="35"/>
      <c r="I33" s="35"/>
      <c r="J33" s="35"/>
      <c r="K33" s="87"/>
      <c r="L33" s="38"/>
      <c r="M33" s="36"/>
      <c r="N33" s="53"/>
      <c r="O33" s="19"/>
      <c r="P33" s="19"/>
      <c r="Q33" s="24"/>
    </row>
    <row r="34" spans="1:17" ht="15">
      <c r="A34" s="43"/>
      <c r="B34" s="92" t="s">
        <v>35</v>
      </c>
      <c r="C34" s="28"/>
      <c r="D34" s="28"/>
      <c r="E34" s="29">
        <v>0.5</v>
      </c>
      <c r="F34" s="33">
        <v>0.45</v>
      </c>
      <c r="G34" s="33">
        <v>0.31</v>
      </c>
      <c r="H34" s="33">
        <v>0.25</v>
      </c>
      <c r="I34" s="33">
        <v>0.21</v>
      </c>
      <c r="J34" s="74"/>
      <c r="K34" s="87">
        <v>0.2</v>
      </c>
      <c r="L34" s="76"/>
      <c r="M34" s="31"/>
      <c r="N34" s="32"/>
      <c r="O34" s="19"/>
      <c r="P34" s="19"/>
      <c r="Q34" s="24"/>
    </row>
    <row r="35" spans="1:17" ht="15">
      <c r="A35" s="43"/>
      <c r="B35" s="93" t="s">
        <v>36</v>
      </c>
      <c r="C35" s="19"/>
      <c r="D35" s="19"/>
      <c r="E35" s="29">
        <v>1</v>
      </c>
      <c r="F35" s="33">
        <v>0.45</v>
      </c>
      <c r="G35" s="33">
        <v>0.31</v>
      </c>
      <c r="H35" s="33">
        <v>0.25</v>
      </c>
      <c r="I35" s="33">
        <v>0.21</v>
      </c>
      <c r="J35" s="74"/>
      <c r="K35" s="87">
        <v>0.2</v>
      </c>
      <c r="L35" s="87"/>
      <c r="M35" s="31"/>
      <c r="N35" s="32">
        <f>IF(M35="","",E35*(HLOOKUP(M35,Toestellen,20))*M35)</f>
      </c>
      <c r="O35" s="19"/>
      <c r="P35" s="19"/>
      <c r="Q35" s="24"/>
    </row>
    <row r="36" spans="1:17" ht="15">
      <c r="A36" s="43"/>
      <c r="B36" s="93" t="s">
        <v>37</v>
      </c>
      <c r="C36" s="19"/>
      <c r="D36" s="19"/>
      <c r="E36" s="29">
        <v>1.7</v>
      </c>
      <c r="F36" s="33">
        <v>0.45</v>
      </c>
      <c r="G36" s="33">
        <v>0.31</v>
      </c>
      <c r="H36" s="33">
        <v>0.25</v>
      </c>
      <c r="I36" s="33">
        <v>0.21</v>
      </c>
      <c r="J36" s="74"/>
      <c r="K36" s="87">
        <v>0.2</v>
      </c>
      <c r="L36" s="87"/>
      <c r="M36" s="31"/>
      <c r="N36" s="32">
        <f>IF(M36="","",E36*(HLOOKUP(M36,Toestellen,21))*M36)</f>
      </c>
      <c r="O36" s="19"/>
      <c r="P36" s="19"/>
      <c r="Q36" s="24"/>
    </row>
    <row r="37" spans="1:17" ht="15">
      <c r="A37" s="43"/>
      <c r="B37" s="94" t="s">
        <v>38</v>
      </c>
      <c r="C37" s="23"/>
      <c r="D37" s="23"/>
      <c r="E37" s="29">
        <v>3</v>
      </c>
      <c r="F37" s="33">
        <v>0.45</v>
      </c>
      <c r="G37" s="33">
        <v>0.31</v>
      </c>
      <c r="H37" s="33">
        <v>0.25</v>
      </c>
      <c r="I37" s="33">
        <v>0.21</v>
      </c>
      <c r="J37" s="74"/>
      <c r="K37" s="87">
        <v>0.2</v>
      </c>
      <c r="L37" s="87"/>
      <c r="M37" s="31"/>
      <c r="N37" s="32">
        <f>IF(M37="","",E37*(HLOOKUP(M37,Toestellen,22))*M37)</f>
      </c>
      <c r="O37" s="19"/>
      <c r="P37" s="19"/>
      <c r="Q37" s="24"/>
    </row>
    <row r="38" spans="1:17" ht="21" customHeight="1">
      <c r="A38" s="43"/>
      <c r="B38" s="42" t="s">
        <v>84</v>
      </c>
      <c r="C38" s="19"/>
      <c r="D38" s="19"/>
      <c r="E38" s="19"/>
      <c r="F38" s="19"/>
      <c r="G38" s="19"/>
      <c r="H38" s="19"/>
      <c r="I38" s="19"/>
      <c r="J38" s="19"/>
      <c r="K38" s="28" t="s">
        <v>39</v>
      </c>
      <c r="L38" s="88"/>
      <c r="M38" s="49" t="s">
        <v>73</v>
      </c>
      <c r="N38" s="50">
        <f>SUM(N17:N37)</f>
        <v>0</v>
      </c>
      <c r="O38" s="39"/>
      <c r="P38" s="19"/>
      <c r="Q38" s="24"/>
    </row>
    <row r="39" spans="1:17" ht="9.75" customHeight="1">
      <c r="A39" s="43"/>
      <c r="B39" s="42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39"/>
      <c r="P39" s="19"/>
      <c r="Q39" s="24"/>
    </row>
    <row r="40" spans="1:17" ht="16.5" thickBot="1">
      <c r="A40" s="43"/>
      <c r="B40" s="103" t="s">
        <v>40</v>
      </c>
      <c r="C40" s="40"/>
      <c r="D40" s="40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39"/>
      <c r="P40" s="19"/>
      <c r="Q40" s="24"/>
    </row>
    <row r="41" spans="1:17" ht="15">
      <c r="A41" s="43"/>
      <c r="B41" s="44" t="s">
        <v>41</v>
      </c>
      <c r="C41" s="19" t="s">
        <v>42</v>
      </c>
      <c r="D41" s="39"/>
      <c r="E41" s="39"/>
      <c r="F41" s="132" t="s">
        <v>43</v>
      </c>
      <c r="G41" s="133"/>
      <c r="H41" s="133"/>
      <c r="I41" s="134"/>
      <c r="J41" s="41"/>
      <c r="K41" s="41"/>
      <c r="L41" s="41"/>
      <c r="M41" s="99" t="s">
        <v>74</v>
      </c>
      <c r="N41" s="104">
        <f>N38</f>
        <v>0</v>
      </c>
      <c r="O41" s="41"/>
      <c r="P41" s="19"/>
      <c r="Q41" s="24"/>
    </row>
    <row r="42" spans="1:17" ht="15">
      <c r="A42" s="43"/>
      <c r="B42" s="44" t="s">
        <v>44</v>
      </c>
      <c r="C42" s="19" t="s">
        <v>45</v>
      </c>
      <c r="D42" s="39"/>
      <c r="E42" s="39"/>
      <c r="F42" s="135" t="s">
        <v>5</v>
      </c>
      <c r="G42" s="136"/>
      <c r="H42" s="136"/>
      <c r="I42" s="137"/>
      <c r="J42" s="41"/>
      <c r="K42" s="41"/>
      <c r="L42" s="41"/>
      <c r="M42" s="100" t="s">
        <v>75</v>
      </c>
      <c r="N42" s="101">
        <f>IF(F42="","",(VLOOKUP(F42,nr_Combo_All,2,FALSE)))</f>
        <v>1</v>
      </c>
      <c r="O42" s="41"/>
      <c r="P42" s="19"/>
      <c r="Q42" s="24"/>
    </row>
    <row r="43" spans="1:17" ht="15">
      <c r="A43" s="43"/>
      <c r="B43" s="44" t="s">
        <v>46</v>
      </c>
      <c r="C43" s="19" t="s">
        <v>47</v>
      </c>
      <c r="D43" s="39"/>
      <c r="E43" s="39"/>
      <c r="F43" s="138" t="s">
        <v>8</v>
      </c>
      <c r="G43" s="139"/>
      <c r="H43" s="139"/>
      <c r="I43" s="140"/>
      <c r="J43" s="41"/>
      <c r="K43" s="41"/>
      <c r="L43" s="41"/>
      <c r="M43" s="100" t="s">
        <v>76</v>
      </c>
      <c r="N43" s="101">
        <f>IF(F43="","",(VLOOKUP(F43,nr_Combo_All,2,FALSE)))</f>
        <v>1</v>
      </c>
      <c r="O43" s="41"/>
      <c r="P43" s="19"/>
      <c r="Q43" s="24"/>
    </row>
    <row r="44" spans="1:17" ht="15.75" thickBot="1">
      <c r="A44" s="43"/>
      <c r="B44" s="44" t="s">
        <v>48</v>
      </c>
      <c r="C44" s="19" t="s">
        <v>49</v>
      </c>
      <c r="D44" s="39"/>
      <c r="E44" s="39"/>
      <c r="F44" s="128" t="s">
        <v>11</v>
      </c>
      <c r="G44" s="129"/>
      <c r="H44" s="129"/>
      <c r="I44" s="130"/>
      <c r="J44" s="41"/>
      <c r="K44" s="41"/>
      <c r="L44" s="41"/>
      <c r="M44" s="100" t="s">
        <v>77</v>
      </c>
      <c r="N44" s="101">
        <f>IF(F44="","",(VLOOKUP(F44,nr_Combo_All,2,FALSE)))</f>
        <v>1</v>
      </c>
      <c r="O44" s="41"/>
      <c r="P44" s="19"/>
      <c r="Q44" s="24"/>
    </row>
    <row r="45" spans="1:17" ht="21" customHeight="1">
      <c r="A45" s="43"/>
      <c r="B45" s="95" t="s">
        <v>50</v>
      </c>
      <c r="C45" s="52"/>
      <c r="D45" s="42"/>
      <c r="E45" s="41"/>
      <c r="F45" s="41"/>
      <c r="G45" s="41"/>
      <c r="H45" s="41"/>
      <c r="I45" s="41"/>
      <c r="J45" s="41"/>
      <c r="K45" s="41"/>
      <c r="L45" s="41"/>
      <c r="M45" s="102" t="s">
        <v>78</v>
      </c>
      <c r="N45" s="51">
        <f>N41*N42*N43*N44</f>
        <v>0</v>
      </c>
      <c r="O45" s="57">
        <f>IF(N45&gt;25,"  &gt; dan 25L !!!","")</f>
      </c>
      <c r="P45" s="19"/>
      <c r="Q45" s="24"/>
    </row>
    <row r="46" spans="1:17" ht="21" customHeight="1" thickBot="1">
      <c r="A46" s="43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106" t="s">
        <v>79</v>
      </c>
      <c r="N46" s="105">
        <f>N41*N42*N43*N44</f>
        <v>0</v>
      </c>
      <c r="O46" s="41"/>
      <c r="P46" s="19"/>
      <c r="Q46" s="24"/>
    </row>
    <row r="47" spans="1:17" ht="15" customHeight="1">
      <c r="A47" s="43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19"/>
      <c r="Q47" s="24"/>
    </row>
    <row r="48" spans="1:17" ht="15" customHeight="1">
      <c r="A48" s="43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19"/>
      <c r="Q48" s="24"/>
    </row>
    <row r="49" spans="1:17" ht="15">
      <c r="A49" s="43"/>
      <c r="B49" s="19"/>
      <c r="C49" s="19"/>
      <c r="D49" s="39"/>
      <c r="E49" s="19"/>
      <c r="F49" s="19"/>
      <c r="G49" s="19"/>
      <c r="H49" s="19"/>
      <c r="I49" s="19"/>
      <c r="J49" s="19"/>
      <c r="K49" s="19"/>
      <c r="L49" s="19"/>
      <c r="M49" s="39"/>
      <c r="N49" s="39"/>
      <c r="O49" s="39"/>
      <c r="P49" s="39"/>
      <c r="Q49" s="77"/>
    </row>
    <row r="50" spans="1:17" ht="15">
      <c r="A50" s="43"/>
      <c r="B50" s="19"/>
      <c r="C50" s="19"/>
      <c r="D50" s="39"/>
      <c r="E50" s="19"/>
      <c r="F50" s="19"/>
      <c r="G50" s="19"/>
      <c r="H50" s="19"/>
      <c r="I50" s="19"/>
      <c r="J50" s="19"/>
      <c r="K50" s="19"/>
      <c r="L50" s="19"/>
      <c r="M50" s="39"/>
      <c r="N50" s="39"/>
      <c r="O50" s="39"/>
      <c r="P50" s="39"/>
      <c r="Q50" s="77"/>
    </row>
    <row r="51" spans="1:17" ht="18.75">
      <c r="A51" s="43"/>
      <c r="B51" s="125" t="s">
        <v>14</v>
      </c>
      <c r="C51" s="19"/>
      <c r="D51" s="39"/>
      <c r="E51" s="19"/>
      <c r="F51" s="19"/>
      <c r="G51" s="124" t="s">
        <v>88</v>
      </c>
      <c r="H51" s="19"/>
      <c r="I51" s="19"/>
      <c r="J51" s="19"/>
      <c r="K51" s="19"/>
      <c r="L51" s="19"/>
      <c r="M51" s="127" t="s">
        <v>95</v>
      </c>
      <c r="N51" s="126" t="s">
        <v>90</v>
      </c>
      <c r="O51" s="39"/>
      <c r="P51" s="39"/>
      <c r="Q51" s="77"/>
    </row>
    <row r="52" spans="1:17" ht="15">
      <c r="A52" s="43"/>
      <c r="B52" s="124" t="s">
        <v>86</v>
      </c>
      <c r="C52" s="19"/>
      <c r="D52" s="39"/>
      <c r="E52" s="19"/>
      <c r="F52" s="19"/>
      <c r="G52" s="124" t="s">
        <v>89</v>
      </c>
      <c r="H52" s="19"/>
      <c r="I52" s="19"/>
      <c r="J52" s="19"/>
      <c r="K52" s="19"/>
      <c r="L52" s="19"/>
      <c r="M52" s="127" t="s">
        <v>92</v>
      </c>
      <c r="N52" s="126" t="s">
        <v>91</v>
      </c>
      <c r="O52" s="39"/>
      <c r="P52" s="39"/>
      <c r="Q52" s="77"/>
    </row>
    <row r="53" spans="1:17" ht="15">
      <c r="A53" s="43"/>
      <c r="B53" s="124" t="s">
        <v>87</v>
      </c>
      <c r="C53" s="44"/>
      <c r="D53" s="39"/>
      <c r="E53" s="19"/>
      <c r="F53" s="19"/>
      <c r="G53" s="124" t="s">
        <v>96</v>
      </c>
      <c r="H53" s="19"/>
      <c r="I53" s="19"/>
      <c r="J53" s="19"/>
      <c r="K53" s="19"/>
      <c r="L53" s="19"/>
      <c r="M53" s="127" t="s">
        <v>94</v>
      </c>
      <c r="N53" s="126" t="s">
        <v>93</v>
      </c>
      <c r="O53" s="39"/>
      <c r="P53" s="39"/>
      <c r="Q53" s="77"/>
    </row>
    <row r="54" spans="1:17" ht="15">
      <c r="A54" s="4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39"/>
      <c r="N54" s="39"/>
      <c r="O54" s="39"/>
      <c r="P54" s="39"/>
      <c r="Q54" s="77"/>
    </row>
    <row r="55" spans="1:17" ht="15.75" thickBot="1">
      <c r="A55" s="119"/>
      <c r="B55" s="120"/>
      <c r="C55" s="120"/>
      <c r="D55" s="121"/>
      <c r="E55" s="120"/>
      <c r="F55" s="120"/>
      <c r="G55" s="120"/>
      <c r="H55" s="120"/>
      <c r="I55" s="120"/>
      <c r="J55" s="120"/>
      <c r="K55" s="120"/>
      <c r="L55" s="120"/>
      <c r="M55" s="122"/>
      <c r="N55" s="122"/>
      <c r="O55" s="122"/>
      <c r="P55" s="122"/>
      <c r="Q55" s="123"/>
    </row>
  </sheetData>
  <sheetProtection/>
  <mergeCells count="6">
    <mergeCell ref="F44:I44"/>
    <mergeCell ref="D15:E15"/>
    <mergeCell ref="F41:I41"/>
    <mergeCell ref="F42:I42"/>
    <mergeCell ref="F43:I43"/>
    <mergeCell ref="F15:L15"/>
  </mergeCells>
  <conditionalFormatting sqref="N45">
    <cfRule type="expression" priority="1" dxfId="1">
      <formula>$N$45&gt;25</formula>
    </cfRule>
  </conditionalFormatting>
  <dataValidations count="3">
    <dataValidation type="list" allowBlank="1" showInputMessage="1" showErrorMessage="1" sqref="F42">
      <formula1>nr_Ft</formula1>
    </dataValidation>
    <dataValidation type="list" allowBlank="1" showInputMessage="1" showErrorMessage="1" sqref="F43">
      <formula1>nr_Fd</formula1>
    </dataValidation>
    <dataValidation type="list" allowBlank="1" showInputMessage="1" showErrorMessage="1" sqref="F44">
      <formula1>nr_Fr</formula1>
    </dataValidation>
  </dataValidations>
  <printOptions/>
  <pageMargins left="0.4724409448818898" right="0.2362204724409449" top="0.5511811023622047" bottom="0.3937007874015748" header="0.31496062992125984" footer="0.31496062992125984"/>
  <pageSetup horizontalDpi="600" verticalDpi="600" orientation="portrait" paperSize="9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I16" sqref="I16"/>
    </sheetView>
  </sheetViews>
  <sheetFormatPr defaultColWidth="8.8515625" defaultRowHeight="15"/>
  <cols>
    <col min="1" max="1" width="28.421875" style="0" bestFit="1" customWidth="1"/>
    <col min="2" max="2" width="12.7109375" style="0" bestFit="1" customWidth="1"/>
    <col min="3" max="3" width="9.7109375" style="0" bestFit="1" customWidth="1"/>
    <col min="4" max="4" width="10.8515625" style="0" bestFit="1" customWidth="1"/>
    <col min="5" max="5" width="8.8515625" style="0" customWidth="1"/>
    <col min="6" max="9" width="10.7109375" style="0" customWidth="1"/>
  </cols>
  <sheetData>
    <row r="1" spans="1:9" ht="15">
      <c r="A1" s="2" t="s">
        <v>2</v>
      </c>
      <c r="B1" s="3" t="s">
        <v>3</v>
      </c>
      <c r="C1" s="1" t="s">
        <v>1</v>
      </c>
      <c r="D1" s="1" t="s">
        <v>0</v>
      </c>
      <c r="F1" s="142" t="s">
        <v>51</v>
      </c>
      <c r="G1" s="143"/>
      <c r="H1" s="143"/>
      <c r="I1" s="144"/>
    </row>
    <row r="2" spans="1:9" ht="15">
      <c r="A2" s="6" t="s">
        <v>5</v>
      </c>
      <c r="B2" s="7">
        <v>1</v>
      </c>
      <c r="C2" s="5" t="s">
        <v>4</v>
      </c>
      <c r="D2" s="4">
        <v>2</v>
      </c>
      <c r="F2" s="66" t="s">
        <v>52</v>
      </c>
      <c r="G2" s="67" t="s">
        <v>53</v>
      </c>
      <c r="H2" s="67" t="s">
        <v>54</v>
      </c>
      <c r="I2" s="68" t="s">
        <v>55</v>
      </c>
    </row>
    <row r="3" spans="1:9" ht="15">
      <c r="A3" s="6" t="s">
        <v>6</v>
      </c>
      <c r="B3" s="7">
        <v>1.3</v>
      </c>
      <c r="C3" s="5" t="s">
        <v>4</v>
      </c>
      <c r="D3" s="4">
        <v>3</v>
      </c>
      <c r="F3" s="65" t="s">
        <v>56</v>
      </c>
      <c r="G3" s="69" t="s">
        <v>57</v>
      </c>
      <c r="H3" s="70"/>
      <c r="I3" s="71" t="s">
        <v>58</v>
      </c>
    </row>
    <row r="4" spans="1:9" ht="15">
      <c r="A4" s="6" t="s">
        <v>8</v>
      </c>
      <c r="B4" s="7">
        <v>1</v>
      </c>
      <c r="C4" s="5" t="s">
        <v>7</v>
      </c>
      <c r="D4" s="4">
        <v>4</v>
      </c>
      <c r="F4" s="60"/>
      <c r="G4" s="26"/>
      <c r="H4" s="25"/>
      <c r="I4" s="27"/>
    </row>
    <row r="5" spans="1:9" ht="15">
      <c r="A5" s="6" t="s">
        <v>9</v>
      </c>
      <c r="B5" s="7">
        <v>1.5</v>
      </c>
      <c r="C5" s="5" t="s">
        <v>7</v>
      </c>
      <c r="D5" s="4">
        <v>5</v>
      </c>
      <c r="F5" s="61">
        <v>0.125</v>
      </c>
      <c r="G5" s="62">
        <v>0.5</v>
      </c>
      <c r="H5" s="45" t="s">
        <v>59</v>
      </c>
      <c r="I5" s="46">
        <v>50</v>
      </c>
    </row>
    <row r="6" spans="1:9" ht="15">
      <c r="A6" s="6" t="s">
        <v>11</v>
      </c>
      <c r="B6" s="7">
        <v>1</v>
      </c>
      <c r="C6" s="5" t="s">
        <v>10</v>
      </c>
      <c r="D6" s="4">
        <v>6</v>
      </c>
      <c r="F6" s="61">
        <v>0.25</v>
      </c>
      <c r="G6" s="62">
        <v>1</v>
      </c>
      <c r="H6" s="45" t="s">
        <v>60</v>
      </c>
      <c r="I6" s="46">
        <v>100</v>
      </c>
    </row>
    <row r="7" spans="1:9" ht="15">
      <c r="A7" s="6" t="s">
        <v>12</v>
      </c>
      <c r="B7" s="7">
        <v>1.3</v>
      </c>
      <c r="C7" s="5" t="s">
        <v>10</v>
      </c>
      <c r="D7" s="4">
        <v>7</v>
      </c>
      <c r="F7" s="61">
        <v>0.5</v>
      </c>
      <c r="G7" s="62">
        <v>2</v>
      </c>
      <c r="H7" s="45" t="s">
        <v>61</v>
      </c>
      <c r="I7" s="46">
        <v>100</v>
      </c>
    </row>
    <row r="8" spans="1:9" ht="15">
      <c r="A8" s="6" t="s">
        <v>13</v>
      </c>
      <c r="B8" s="7">
        <v>1.5</v>
      </c>
      <c r="C8" s="5" t="s">
        <v>10</v>
      </c>
      <c r="D8" s="4">
        <v>8</v>
      </c>
      <c r="F8" s="61">
        <v>1</v>
      </c>
      <c r="G8" s="62">
        <v>4</v>
      </c>
      <c r="H8" s="45" t="s">
        <v>62</v>
      </c>
      <c r="I8" s="46">
        <v>100</v>
      </c>
    </row>
    <row r="9" spans="6:9" ht="15">
      <c r="F9" s="61">
        <v>1.75</v>
      </c>
      <c r="G9" s="62">
        <v>7</v>
      </c>
      <c r="H9" s="45" t="s">
        <v>63</v>
      </c>
      <c r="I9" s="46">
        <v>150</v>
      </c>
    </row>
    <row r="10" spans="6:9" ht="15">
      <c r="F10" s="61">
        <v>2.5</v>
      </c>
      <c r="G10" s="62">
        <v>10</v>
      </c>
      <c r="H10" s="45" t="s">
        <v>64</v>
      </c>
      <c r="I10" s="46">
        <v>150</v>
      </c>
    </row>
    <row r="11" spans="6:9" ht="15">
      <c r="F11" s="61">
        <v>3.75</v>
      </c>
      <c r="G11" s="62">
        <v>15</v>
      </c>
      <c r="H11" s="45" t="s">
        <v>65</v>
      </c>
      <c r="I11" s="46">
        <v>200</v>
      </c>
    </row>
    <row r="12" spans="6:9" ht="15">
      <c r="F12" s="61">
        <v>5</v>
      </c>
      <c r="G12" s="62">
        <v>20</v>
      </c>
      <c r="H12" s="45" t="s">
        <v>66</v>
      </c>
      <c r="I12" s="46">
        <v>200</v>
      </c>
    </row>
    <row r="13" spans="6:9" ht="15.75" thickBot="1">
      <c r="F13" s="63">
        <v>6.25</v>
      </c>
      <c r="G13" s="64">
        <v>25</v>
      </c>
      <c r="H13" s="47" t="s">
        <v>67</v>
      </c>
      <c r="I13" s="48">
        <v>200</v>
      </c>
    </row>
  </sheetData>
  <sheetProtection/>
  <mergeCells count="1">
    <mergeCell ref="F1:I1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 Graaff, Pieter (EXT) [AT]</cp:lastModifiedBy>
  <cp:lastPrinted>2018-04-15T12:33:05Z</cp:lastPrinted>
  <dcterms:created xsi:type="dcterms:W3CDTF">2018-04-12T23:41:11Z</dcterms:created>
  <dcterms:modified xsi:type="dcterms:W3CDTF">2018-07-06T05:42:55Z</dcterms:modified>
  <cp:category/>
  <cp:version/>
  <cp:contentType/>
  <cp:contentStatus/>
</cp:coreProperties>
</file>